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1740" activeTab="1"/>
  </bookViews>
  <sheets>
    <sheet name="已试样" sheetId="1" r:id="rId1"/>
    <sheet name="产品列表" sheetId="2" r:id="rId2"/>
    <sheet name="Sheet3" sheetId="3" r:id="rId3"/>
  </sheets>
  <definedNames>
    <definedName name="_xlnm.Print_Area" localSheetId="1">产品列表!$C$1:$L$24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407" name="ID_D6677E37571F4B39B1A86C039D95E7C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145" y="364490"/>
          <a:ext cx="1077595" cy="3022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69" name="ID_72D19708CA104155BE6DBFA84BA3C02B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8415" y="16155035"/>
          <a:ext cx="1077595" cy="47117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0" name="ID_E524FE36F8B347ABADADAB74FDE375ED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3345" y="16725265"/>
          <a:ext cx="92646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1" name="ID_D06E6C0B97BA4A9AB3781B1B9AD8240B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1130" y="17360265"/>
          <a:ext cx="8115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2" name="ID_05F4EF7205E04CB595A45AE56EB3F77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415" y="18007965"/>
          <a:ext cx="1077595" cy="5753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3" name="ID_482D124CF78346F7AB9C445EA14D222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415" y="18670270"/>
          <a:ext cx="1076325" cy="52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4" name="ID_9660420E52AE493DADD9DD738FCCA76F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8415" y="19429095"/>
          <a:ext cx="1077595" cy="2705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5" name="ID_86DB3691F7924C3598E57ADE8ED7FBFA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415" y="20036790"/>
          <a:ext cx="1077595" cy="3251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6" name="ID_30A9A706B60B448799041A3502F60EAE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8415" y="20704175"/>
          <a:ext cx="1077595" cy="2654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7" name="ID_E984B2717C014088BB057AADEE1EB16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9375" y="21170265"/>
          <a:ext cx="95567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8" name="ID_95BB21F9DB0E482F9E807B72CA38E97D" descr="QX22-2-Y-4503 下端密封圈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129030" y="18015585"/>
          <a:ext cx="892810" cy="56007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9" name="ID_804991AE4C4B4394B69B3451CE455BC7" descr="QX22-2-Y-4503 上端密封圈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14120" y="18630265"/>
          <a:ext cx="7226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0" name="ID_B905C9BC4D6F4449BA28CE9D49E33E83" descr="QX23-01-Y-4660 密封圈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01420" y="14185265"/>
          <a:ext cx="7480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1" name="ID_710C194703C04622A225F31C4A012A24" descr="QX22-06-Y-4564 上密封圈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129030" y="14838045"/>
          <a:ext cx="892810" cy="565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2" name="ID_3312B8C1174F436AA369206EC0E82B5F" descr="QX22-06-Y-4564下端面仿形密封圈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67765" y="15455265"/>
          <a:ext cx="81534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3" name="ID_EE9AEE9E9ECE448C804B84E7C369BDFC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415" y="6027420"/>
          <a:ext cx="1077595" cy="406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4" name="ID_7AB1873DD388486A955850134992A7E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8415" y="6704330"/>
          <a:ext cx="1077595" cy="3225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5" name="ID_270732654D6A454E9C177CE2087E037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57480" y="7200265"/>
          <a:ext cx="79946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6" name="ID_E69E972CB40340E8A3142F34AAA8EFCE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270" y="8043545"/>
          <a:ext cx="1077595" cy="1638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7" name="ID_70BDD6FFDB944E17B3005A3EA793E884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8415" y="8674100"/>
          <a:ext cx="1077595" cy="193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8" name="ID_3533D617C5E34C5BAC1869949E7F63ED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8415" y="9175115"/>
          <a:ext cx="1077595" cy="4610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9" name="ID_DE995C4DBC8E41668077B950722332C7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20320" y="9740265"/>
          <a:ext cx="107251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0" name="ID_8E8E0DCC1CBC4C8AA7C7188E325982AB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7145" y="10420350"/>
          <a:ext cx="1077595" cy="50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1" name="ID_ABE23F7BAD43499790377F025DF60AA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 flipV="1">
          <a:off x="18415" y="11064875"/>
          <a:ext cx="1077595" cy="488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2" name="ID_9AE15268F14E448AA8B5EC72BAEA1DF2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8415" y="11734800"/>
          <a:ext cx="1077595" cy="4216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3" name="ID_E9CC8F65B97742C18EBE6E989EB23D48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8415" y="12414250"/>
          <a:ext cx="1077595" cy="3352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4" name="ID_3E88E78EB34A4CDA9DBBEBB60FF916E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8415" y="13046710"/>
          <a:ext cx="1077595" cy="3352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5" name="ID_FC89C469BB254703BC0FC7F4854B7AFB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8415" y="13694410"/>
          <a:ext cx="1077595" cy="3124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6" name="ID_ECE5DDC587744E63818125A663741ECC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87655" y="14185265"/>
          <a:ext cx="53848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7" name="ID_2CA6183455454535A8FF97082E91C7F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8415" y="14919960"/>
          <a:ext cx="1077595" cy="3994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8" name="ID_E2E7062DFDD44E94A8CC5E2AD676BD03" descr="4561下密封圈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270000" y="7835265"/>
          <a:ext cx="61214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9" name="ID_2C52663096FB41689F6A908ADC17F9DC" descr="4413上密封圈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233805" y="9105265"/>
          <a:ext cx="6845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0" name="ID_4878845093B542948EDB0333CDB2AB18" descr="4435密封圈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215390" y="9740265"/>
          <a:ext cx="71945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1" name="ID_8020300FD07B4B5F9BBE72DD1E5D1DC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7145" y="2973705"/>
          <a:ext cx="1077595" cy="1638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2" name="ID_99E557F3A41C4371B061D790050E88EE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7145" y="3625850"/>
          <a:ext cx="1077595" cy="1295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3" name="ID_CFD1FC3D21BC4B06BD3277D55FA2402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8415" y="4204335"/>
          <a:ext cx="1077595" cy="24257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4" name="ID_CD001309038340D3B55B3E9990339FC5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8415" y="4759960"/>
          <a:ext cx="1076325" cy="4013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5" name="ID_A20ABD1347E04130AB4F6000D8A30E4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223645" y="2755265"/>
          <a:ext cx="70421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6" name="ID_9EDB94378971452FA41168D642A4592D" descr="4413下密封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226820" y="3390265"/>
          <a:ext cx="6972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8" name="ID_F95EE1CA3EE04699A5ABB4C8948ED2CC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8415" y="1085850"/>
          <a:ext cx="1077595" cy="1295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9" name="ID_6B3505AD147E4F55BE60344B2E4184F9" descr="4561上密封圈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274445" y="215265"/>
          <a:ext cx="60325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10" name="ID_DE620A1D839748E898E5E52B818A08F9" descr="4505上密封圈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214120" y="850265"/>
          <a:ext cx="7226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11" name="ID_A5D3EC8E53E74CCFADD83E35BFCC7A46" descr="cdee35e421143ef5d70c3df3067e01e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224915" y="1485265"/>
          <a:ext cx="701040" cy="60071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<sst xmlns="http://schemas.openxmlformats.org/spreadsheetml/2006/main" count="501" uniqueCount="173">
  <si>
    <t>模具</t>
  </si>
  <si>
    <t>列1</t>
  </si>
  <si>
    <t>代号</t>
  </si>
  <si>
    <t>模号</t>
  </si>
  <si>
    <t>产品名称</t>
  </si>
  <si>
    <t>密封圈料号</t>
  </si>
  <si>
    <t>密封圏材质</t>
  </si>
  <si>
    <t>图纸尺寸</t>
  </si>
  <si>
    <t>密封圈规格</t>
  </si>
  <si>
    <t>营销部</t>
  </si>
  <si>
    <t>项目部</t>
  </si>
  <si>
    <t>单价</t>
  </si>
  <si>
    <t>QX22-5-Y-4561</t>
  </si>
  <si>
    <t xml:space="preserve"> EL-2120111E_三合一箱体</t>
  </si>
  <si>
    <t>上端面仿形密封圈</t>
  </si>
  <si>
    <t>丁腈橡胶/70硬度</t>
  </si>
  <si>
    <t>243*263*5</t>
  </si>
  <si>
    <t>243*263*5厚3.5MM</t>
  </si>
  <si>
    <t>QX24-3-C-0306</t>
  </si>
  <si>
    <t>E030046200-4</t>
  </si>
  <si>
    <t>QX22-3-Y-4505</t>
  </si>
  <si>
    <t>WX-2120113A_充配电箱体</t>
  </si>
  <si>
    <t>300.57*230.51*5</t>
  </si>
  <si>
    <t>300.57*230.51*5厚3.5MM</t>
  </si>
  <si>
    <t>QX24-3-C-0287</t>
  </si>
  <si>
    <t>E030004900-1</t>
  </si>
  <si>
    <t>有模具</t>
  </si>
  <si>
    <t>下端面仿形密封圈</t>
  </si>
  <si>
    <t>319.51*251.5*5厚3.5MM</t>
  </si>
  <si>
    <t>QX24-3-C-0288</t>
  </si>
  <si>
    <t>E030004900-2</t>
  </si>
  <si>
    <t>奇瑞PC32091- OBC壳体</t>
  </si>
  <si>
    <t>308.6*204*5厚3.5</t>
  </si>
  <si>
    <t>QX24-3-C-0309</t>
  </si>
  <si>
    <t>E030090418</t>
  </si>
  <si>
    <t>QX22-11-Y-4636</t>
  </si>
  <si>
    <t>T45C02配电三合一下箱体</t>
  </si>
  <si>
    <t>327*272*5</t>
  </si>
  <si>
    <t>323.3*266.3*5*厚3.5</t>
  </si>
  <si>
    <t>QX24-3-C-0299</t>
  </si>
  <si>
    <t>E030091500</t>
  </si>
  <si>
    <t>QX21-10-Y-4413</t>
  </si>
  <si>
    <t>KD三合一箱体</t>
  </si>
  <si>
    <t>296.21*246.05*5</t>
  </si>
  <si>
    <t>297.49*246.05*5厚3.5MM</t>
  </si>
  <si>
    <t>QX24-3-C-0285</t>
  </si>
  <si>
    <t>E030039200-1</t>
  </si>
  <si>
    <t>QX22-10-Y-4630</t>
  </si>
  <si>
    <t>UXEC-2142611_电控箱体1</t>
  </si>
  <si>
    <t>QX24-3-C-0295</t>
  </si>
  <si>
    <t>E030013400-1</t>
  </si>
  <si>
    <t>已报</t>
  </si>
  <si>
    <t>QX24-3-C-0296</t>
  </si>
  <si>
    <t>E030013400-2</t>
  </si>
  <si>
    <t>氦检/水道密封圈</t>
  </si>
  <si>
    <t>QX24-3-C-0297</t>
  </si>
  <si>
    <t>E030013400-3</t>
  </si>
  <si>
    <t>QX23-11-Y-4757</t>
  </si>
  <si>
    <t>EP035-2143221M-双电控下箱体</t>
  </si>
  <si>
    <t>159*65*7</t>
  </si>
  <si>
    <t>QX24-3-C-0328</t>
  </si>
  <si>
    <t>E030088900-3</t>
  </si>
  <si>
    <t>QX22-5-Y-4605</t>
  </si>
  <si>
    <t>ESEA-2142621A电控箱体</t>
  </si>
  <si>
    <t>密封圈</t>
  </si>
  <si>
    <t>147.9*70.7*8</t>
  </si>
  <si>
    <t>水道密封圈</t>
  </si>
  <si>
    <t>下密封圈</t>
  </si>
  <si>
    <t>290.3*249.75*5</t>
  </si>
  <si>
    <t>QX24-3-C-0305</t>
  </si>
  <si>
    <t>氦检/水道密封圈1-氦检/水道密封圈2</t>
  </si>
  <si>
    <t>220.5*124.83*6.75/161.31*49.59*6.75</t>
  </si>
  <si>
    <t>QX24-3-C-0303/QX24-3-C-0304</t>
  </si>
  <si>
    <t>E030046200-1/E030046200-2</t>
  </si>
  <si>
    <t>291.21*227.05*5</t>
  </si>
  <si>
    <t>291.21*227.05*5厚3.5MM</t>
  </si>
  <si>
    <t>QX24-3-C-0286</t>
  </si>
  <si>
    <t>E030039200-2</t>
  </si>
  <si>
    <t>金康E21011EH01-散热壳体</t>
  </si>
  <si>
    <t>220*170*8</t>
  </si>
  <si>
    <t>220*170*7.5厚3.5</t>
  </si>
  <si>
    <t>QX24-3-C-0333</t>
  </si>
  <si>
    <t>E030034475</t>
  </si>
  <si>
    <t>QX22-10-Y-4610</t>
  </si>
  <si>
    <t>上汽PD49492-HT21主箱体</t>
  </si>
  <si>
    <t>414*200*5厚3.5</t>
  </si>
  <si>
    <t>QX24-3-C-0311</t>
  </si>
  <si>
    <t>E030090900-1</t>
  </si>
  <si>
    <t>QX22-2-Y-4503</t>
  </si>
  <si>
    <t>20201395 LD34下箱体</t>
  </si>
  <si>
    <t>348.2*204.27.5厚3.5</t>
  </si>
  <si>
    <t>QX24-3-C-0322</t>
  </si>
  <si>
    <t>E030001395-2</t>
  </si>
  <si>
    <t>QX24-1-Y-4794</t>
  </si>
  <si>
    <t>99037316-机箱</t>
  </si>
  <si>
    <t>575*367*7厚3.5</t>
  </si>
  <si>
    <t>QX24-3-C-0338</t>
  </si>
  <si>
    <t>E030037316-1</t>
  </si>
  <si>
    <t>611*543*7厚3.5</t>
  </si>
  <si>
    <t>QX24-3-C-0339</t>
  </si>
  <si>
    <t>E030037316-2</t>
  </si>
  <si>
    <t>侧面密封圈1</t>
  </si>
  <si>
    <t>530*89*7厚3.5</t>
  </si>
  <si>
    <t>QX24-3-C-0340</t>
  </si>
  <si>
    <t>E030037316-3</t>
  </si>
  <si>
    <t>侧面密封圈2</t>
  </si>
  <si>
    <t>222*141*7厚3.5</t>
  </si>
  <si>
    <t>QX24-3-C-0341</t>
  </si>
  <si>
    <t>E030037316-4</t>
  </si>
  <si>
    <t>QX23-01-Y-4660</t>
  </si>
  <si>
    <t>SQHB-2122111_二合一集成电源箱体</t>
  </si>
  <si>
    <t>296.53*223.98*5</t>
  </si>
  <si>
    <t>296.8*224*5厚3.5</t>
  </si>
  <si>
    <t>QX24-3-C-0300</t>
  </si>
  <si>
    <t>E030000400</t>
  </si>
  <si>
    <t>QX22-06-Y-4564</t>
  </si>
  <si>
    <t>2143511A_后驱电控箱体</t>
  </si>
  <si>
    <t>上密封圈</t>
  </si>
  <si>
    <t>396.48*204.82*5</t>
  </si>
  <si>
    <t>QX24-3-C-0307</t>
  </si>
  <si>
    <t>449.64*357.83*5</t>
  </si>
  <si>
    <t>QX24-3-C-0308</t>
  </si>
  <si>
    <t>E030099600-2</t>
  </si>
  <si>
    <t>QX22-12-Y-4658</t>
  </si>
  <si>
    <t>上汽HT11主箱体</t>
  </si>
  <si>
    <t>412.19*204.23*5</t>
  </si>
  <si>
    <t>QX24-3-C-0314</t>
  </si>
  <si>
    <t>E030091435-1</t>
  </si>
  <si>
    <t>419.5*207.6*5</t>
  </si>
  <si>
    <t>QX24-3-C-0315</t>
  </si>
  <si>
    <t>E030091435-2</t>
  </si>
  <si>
    <t>429.5*288.7*7</t>
  </si>
  <si>
    <t>QX24-3-C-0327</t>
  </si>
  <si>
    <t>E030088900-2</t>
  </si>
  <si>
    <t>348.22*204.22*5</t>
  </si>
  <si>
    <t>211.2*164.6*7</t>
  </si>
  <si>
    <t>211.2*164.6*7.5厚3.5</t>
  </si>
  <si>
    <t>QX24-3-C-0321</t>
  </si>
  <si>
    <t>E030001395-1</t>
  </si>
  <si>
    <t>E030099605</t>
  </si>
  <si>
    <t>模具图</t>
  </si>
  <si>
    <t>产品图</t>
  </si>
  <si>
    <t>图纸号</t>
  </si>
  <si>
    <t>启新报价</t>
  </si>
  <si>
    <t>南华二次报价</t>
  </si>
  <si>
    <t>试样</t>
  </si>
  <si>
    <t>已报价</t>
  </si>
  <si>
    <t>未试样</t>
  </si>
  <si>
    <t>准备送样</t>
  </si>
  <si>
    <t>已送样</t>
  </si>
  <si>
    <t>QX22-3-Y-4511</t>
  </si>
  <si>
    <t>WX-2142621A-电控箱体</t>
  </si>
  <si>
    <t>306.5*292*5</t>
  </si>
  <si>
    <t>QX24-3-C-0289</t>
  </si>
  <si>
    <t>421*208.5*5厚3.5</t>
  </si>
  <si>
    <t>QX24-3-C-0312</t>
  </si>
  <si>
    <t>297.49*246.05*5 厚3.5MM</t>
  </si>
  <si>
    <t>211.2*164.6*7厚3.5</t>
  </si>
  <si>
    <t>QX22-5-Y-4560</t>
  </si>
  <si>
    <t>HA2HE-2122305A_二合一集成电源箱体</t>
  </si>
  <si>
    <t>296.96*223.96*5</t>
  </si>
  <si>
    <t>QX24-3-C-0294</t>
  </si>
  <si>
    <t>合模</t>
  </si>
  <si>
    <t>QX24-1-Y-4796</t>
  </si>
  <si>
    <t>HKHA-2142111_电控箱体</t>
  </si>
  <si>
    <t>水道密封圈1</t>
  </si>
  <si>
    <t>148.3*70.9*7</t>
  </si>
  <si>
    <t>水道密封圈2</t>
  </si>
  <si>
    <t>138.3*70.9*7</t>
  </si>
  <si>
    <t>220*170*8厚3.5</t>
  </si>
  <si>
    <t>263*243*5</t>
  </si>
  <si>
    <t>氦检/水道密封圈2</t>
  </si>
  <si>
    <t>氦检/水道密封圈1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</si>
</sst>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_ "/>
  </numFmts>
  <fonts count="40">
    <font>
      <sz val="12"/>
      <name val="宋体"/>
      <charset val="134"/>
    </font>
    <font>
      <b/>
      <sz val="16"/>
      <name val="宋体"/>
      <charset val="134"/>
    </font>
    <font>
      <sz val="10"/>
      <name val="宋体"/>
      <charset val="134"/>
    </font>
    <font>
      <sz val="11"/>
      <name val="宋体"/>
      <charset val="134"/>
    </font>
    <font>
      <b/>
      <sz val="12"/>
      <name val="宋体"/>
      <charset val="134"/>
    </font>
    <font>
      <b/>
      <sz val="10"/>
      <name val="新宋体"/>
      <charset val="134"/>
    </font>
    <font>
      <b/>
      <sz val="16"/>
      <name val="新宋体"/>
      <charset val="134"/>
    </font>
    <font>
      <sz val="12"/>
      <color theme="1"/>
      <name val="宋体"/>
      <charset val="134"/>
    </font>
    <font>
      <sz val="10"/>
      <color theme="1"/>
      <name val="新宋体"/>
      <charset val="134"/>
    </font>
    <font>
      <b/>
      <sz val="12"/>
      <color theme="1"/>
      <name val="新宋体"/>
      <charset val="134"/>
    </font>
    <font>
      <b/>
      <sz val="16"/>
      <color theme="1"/>
      <name val="新宋体"/>
      <charset val="134"/>
    </font>
    <font>
      <sz val="12"/>
      <color theme="1"/>
      <name val="新宋体"/>
      <charset val="134"/>
    </font>
    <font>
      <b/>
      <sz val="11"/>
      <name val="新宋体"/>
      <charset val="134"/>
    </font>
    <font>
      <sz val="11"/>
      <color theme="1"/>
      <name val="新宋体"/>
      <charset val="134"/>
    </font>
    <font>
      <sz val="12"/>
      <name val="新宋体"/>
      <charset val="134"/>
    </font>
    <font>
      <b/>
      <sz val="9"/>
      <name val="新宋体"/>
      <charset val="134"/>
    </font>
    <font>
      <b/>
      <sz val="12"/>
      <color theme="0"/>
      <name val="新宋体"/>
      <charset val="134"/>
    </font>
    <font>
      <b/>
      <sz val="9"/>
      <color theme="0"/>
      <name val="新宋体"/>
      <charset val="134"/>
    </font>
    <font>
      <b/>
      <sz val="9"/>
      <color theme="1"/>
      <name val="新宋体"/>
      <charset val="134"/>
    </font>
    <font>
      <b/>
      <sz val="10"/>
      <color rgb="FF0033CC"/>
      <name val="新宋体"/>
      <charset val="134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sz val="11"/>
      <color indexed="8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rgb="FFFFFFFF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65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4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4" tint="0.599993896298105"/>
        <bgColor theme="4"/>
      </patternFill>
    </fill>
    <fill>
      <patternFill patternType="solid">
        <fgColor rgb="FFBDD7E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theme="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</fills>
  <borders count="13">
    <border>
      <left/>
      <right/>
      <top/>
      <bottom/>
      <diagonal/>
    </border>
    <border>
      <left style="thin">
        <color theme="4" tint="0.399975585192419"/>
      </left>
      <right/>
      <top style="thin">
        <color theme="4" tint="0.399975585192419"/>
      </top>
      <bottom style="thin">
        <color theme="4" tint="0.399975585192419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8"/>
      </right>
      <top style="thin">
        <color auto="1"/>
      </top>
      <bottom style="thin">
        <color auto="1"/>
      </bottom>
      <diagonal/>
    </border>
    <border>
      <left/>
      <right style="thin">
        <color theme="4" tint="0.399975585192419"/>
      </right>
      <top style="thin">
        <color theme="4" tint="0.399975585192419"/>
      </top>
      <bottom style="thin">
        <color theme="4" tint="0.399975585192419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9" borderId="5" applyNumberFormat="0" applyFont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6" applyNumberFormat="0" applyFill="0" applyAlignment="0" applyProtection="0">
      <alignment vertical="center"/>
    </xf>
    <xf numFmtId="0" fontId="27" fillId="0" borderId="6" applyNumberFormat="0" applyFill="0" applyAlignment="0" applyProtection="0">
      <alignment vertical="center"/>
    </xf>
    <xf numFmtId="0" fontId="28" fillId="0" borderId="7" applyNumberFormat="0" applyFill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10" borderId="8" applyNumberFormat="0" applyAlignment="0" applyProtection="0">
      <alignment vertical="center"/>
    </xf>
    <xf numFmtId="0" fontId="30" fillId="11" borderId="9" applyNumberFormat="0" applyAlignment="0" applyProtection="0">
      <alignment vertical="center"/>
    </xf>
    <xf numFmtId="0" fontId="31" fillId="11" borderId="8" applyNumberFormat="0" applyAlignment="0" applyProtection="0">
      <alignment vertical="center"/>
    </xf>
    <xf numFmtId="0" fontId="32" fillId="12" borderId="10" applyNumberFormat="0" applyAlignment="0" applyProtection="0">
      <alignment vertical="center"/>
    </xf>
    <xf numFmtId="0" fontId="33" fillId="0" borderId="11" applyNumberFormat="0" applyFill="0" applyAlignment="0" applyProtection="0">
      <alignment vertical="center"/>
    </xf>
    <xf numFmtId="0" fontId="34" fillId="0" borderId="12" applyNumberFormat="0" applyFill="0" applyAlignment="0" applyProtection="0">
      <alignment vertical="center"/>
    </xf>
    <xf numFmtId="0" fontId="35" fillId="13" borderId="0" applyNumberFormat="0" applyBorder="0" applyAlignment="0" applyProtection="0">
      <alignment vertical="center"/>
    </xf>
    <xf numFmtId="0" fontId="36" fillId="14" borderId="0" applyNumberFormat="0" applyBorder="0" applyAlignment="0" applyProtection="0">
      <alignment vertical="center"/>
    </xf>
    <xf numFmtId="0" fontId="37" fillId="15" borderId="0" applyNumberFormat="0" applyBorder="0" applyAlignment="0" applyProtection="0">
      <alignment vertical="center"/>
    </xf>
    <xf numFmtId="0" fontId="38" fillId="16" borderId="0" applyNumberFormat="0" applyBorder="0" applyAlignment="0" applyProtection="0">
      <alignment vertical="center"/>
    </xf>
    <xf numFmtId="0" fontId="39" fillId="17" borderId="0" applyNumberFormat="0" applyBorder="0" applyAlignment="0" applyProtection="0">
      <alignment vertical="center"/>
    </xf>
    <xf numFmtId="0" fontId="39" fillId="2" borderId="0" applyNumberFormat="0" applyBorder="0" applyAlignment="0" applyProtection="0">
      <alignment vertical="center"/>
    </xf>
    <xf numFmtId="0" fontId="38" fillId="18" borderId="0" applyNumberFormat="0" applyBorder="0" applyAlignment="0" applyProtection="0">
      <alignment vertical="center"/>
    </xf>
    <xf numFmtId="0" fontId="38" fillId="19" borderId="0" applyNumberFormat="0" applyBorder="0" applyAlignment="0" applyProtection="0">
      <alignment vertical="center"/>
    </xf>
    <xf numFmtId="0" fontId="39" fillId="20" borderId="0" applyNumberFormat="0" applyBorder="0" applyAlignment="0" applyProtection="0">
      <alignment vertical="center"/>
    </xf>
    <xf numFmtId="0" fontId="39" fillId="21" borderId="0" applyNumberFormat="0" applyBorder="0" applyAlignment="0" applyProtection="0">
      <alignment vertical="center"/>
    </xf>
    <xf numFmtId="0" fontId="38" fillId="22" borderId="0" applyNumberFormat="0" applyBorder="0" applyAlignment="0" applyProtection="0">
      <alignment vertical="center"/>
    </xf>
    <xf numFmtId="0" fontId="38" fillId="23" borderId="0" applyNumberFormat="0" applyBorder="0" applyAlignment="0" applyProtection="0">
      <alignment vertical="center"/>
    </xf>
    <xf numFmtId="0" fontId="39" fillId="24" borderId="0" applyNumberFormat="0" applyBorder="0" applyAlignment="0" applyProtection="0">
      <alignment vertical="center"/>
    </xf>
    <xf numFmtId="0" fontId="39" fillId="25" borderId="0" applyNumberFormat="0" applyBorder="0" applyAlignment="0" applyProtection="0">
      <alignment vertical="center"/>
    </xf>
    <xf numFmtId="0" fontId="38" fillId="26" borderId="0" applyNumberFormat="0" applyBorder="0" applyAlignment="0" applyProtection="0">
      <alignment vertical="center"/>
    </xf>
    <xf numFmtId="0" fontId="38" fillId="27" borderId="0" applyNumberFormat="0" applyBorder="0" applyAlignment="0" applyProtection="0">
      <alignment vertical="center"/>
    </xf>
    <xf numFmtId="0" fontId="39" fillId="28" borderId="0" applyNumberFormat="0" applyBorder="0" applyAlignment="0" applyProtection="0">
      <alignment vertical="center"/>
    </xf>
    <xf numFmtId="0" fontId="39" fillId="7" borderId="0" applyNumberFormat="0" applyBorder="0" applyAlignment="0" applyProtection="0">
      <alignment vertical="center"/>
    </xf>
    <xf numFmtId="0" fontId="38" fillId="29" borderId="0" applyNumberFormat="0" applyBorder="0" applyAlignment="0" applyProtection="0">
      <alignment vertical="center"/>
    </xf>
    <xf numFmtId="0" fontId="38" fillId="30" borderId="0" applyNumberFormat="0" applyBorder="0" applyAlignment="0" applyProtection="0">
      <alignment vertical="center"/>
    </xf>
    <xf numFmtId="0" fontId="39" fillId="31" borderId="0" applyNumberFormat="0" applyBorder="0" applyAlignment="0" applyProtection="0">
      <alignment vertical="center"/>
    </xf>
    <xf numFmtId="0" fontId="39" fillId="32" borderId="0" applyNumberFormat="0" applyBorder="0" applyAlignment="0" applyProtection="0">
      <alignment vertical="center"/>
    </xf>
    <xf numFmtId="0" fontId="38" fillId="33" borderId="0" applyNumberFormat="0" applyBorder="0" applyAlignment="0" applyProtection="0">
      <alignment vertical="center"/>
    </xf>
    <xf numFmtId="0" fontId="38" fillId="34" borderId="0" applyNumberFormat="0" applyBorder="0" applyAlignment="0" applyProtection="0">
      <alignment vertical="center"/>
    </xf>
    <xf numFmtId="0" fontId="39" fillId="35" borderId="0" applyNumberFormat="0" applyBorder="0" applyAlignment="0" applyProtection="0">
      <alignment vertical="center"/>
    </xf>
    <xf numFmtId="0" fontId="39" fillId="36" borderId="0" applyNumberFormat="0" applyBorder="0" applyAlignment="0" applyProtection="0">
      <alignment vertical="center"/>
    </xf>
    <xf numFmtId="0" fontId="38" fillId="3" borderId="0" applyNumberFormat="0" applyBorder="0" applyAlignment="0" applyProtection="0">
      <alignment vertical="center"/>
    </xf>
  </cellStyleXfs>
  <cellXfs count="60">
    <xf numFmtId="0" fontId="0" fillId="0" borderId="0" xfId="0">
      <alignment vertical="center"/>
    </xf>
    <xf numFmtId="0" fontId="0" fillId="0" borderId="0" xfId="0" applyFill="1">
      <alignment vertical="center"/>
    </xf>
    <xf numFmtId="0" fontId="1" fillId="0" borderId="0" xfId="0" applyFont="1" applyFill="1" applyProtection="1">
      <alignment vertical="center"/>
      <protection locked="0"/>
    </xf>
    <xf numFmtId="0" fontId="0" fillId="0" borderId="0" xfId="0" applyFill="1" applyAlignment="1">
      <alignment horizontal="right" vertical="center"/>
    </xf>
    <xf numFmtId="0" fontId="2" fillId="0" borderId="0" xfId="0" applyFont="1" applyFill="1" applyAlignment="1">
      <alignment horizontal="left" vertical="center"/>
    </xf>
    <xf numFmtId="0" fontId="0" fillId="0" borderId="0" xfId="0" applyFill="1" applyAlignment="1">
      <alignment horizontal="left" vertical="center"/>
    </xf>
    <xf numFmtId="176" fontId="3" fillId="0" borderId="0" xfId="0" applyNumberFormat="1" applyFont="1" applyFill="1" applyBorder="1">
      <alignment vertical="center"/>
    </xf>
    <xf numFmtId="0" fontId="0" fillId="0" borderId="0" xfId="0" applyFill="1" applyBorder="1">
      <alignment vertical="center"/>
    </xf>
    <xf numFmtId="0" fontId="4" fillId="2" borderId="1" xfId="0" applyNumberFormat="1" applyFont="1" applyFill="1" applyBorder="1" applyAlignment="1" applyProtection="1">
      <alignment vertical="center"/>
    </xf>
    <xf numFmtId="0" fontId="5" fillId="2" borderId="2" xfId="0" applyNumberFormat="1" applyFont="1" applyFill="1" applyBorder="1" applyAlignment="1" applyProtection="1">
      <alignment horizontal="center" vertical="center"/>
    </xf>
    <xf numFmtId="0" fontId="6" fillId="2" borderId="2" xfId="0" applyNumberFormat="1" applyFont="1" applyFill="1" applyBorder="1" applyAlignment="1" applyProtection="1">
      <alignment horizontal="center" vertical="center"/>
      <protection locked="0"/>
    </xf>
    <xf numFmtId="0" fontId="7" fillId="0" borderId="1" xfId="0" applyNumberFormat="1" applyFont="1" applyFill="1" applyBorder="1" applyAlignment="1" applyProtection="1">
      <alignment vertical="center"/>
    </xf>
    <xf numFmtId="0" fontId="8" fillId="0" borderId="2" xfId="0" applyNumberFormat="1" applyFont="1" applyFill="1" applyBorder="1" applyAlignment="1" applyProtection="1">
      <alignment horizontal="center" vertical="center"/>
    </xf>
    <xf numFmtId="0" fontId="9" fillId="0" borderId="2" xfId="0" applyNumberFormat="1" applyFont="1" applyFill="1" applyBorder="1" applyAlignment="1" applyProtection="1">
      <alignment horizontal="center" vertical="center"/>
      <protection locked="0"/>
    </xf>
    <xf numFmtId="0" fontId="10" fillId="0" borderId="2" xfId="0" applyNumberFormat="1" applyFont="1" applyFill="1" applyBorder="1" applyAlignment="1" applyProtection="1">
      <alignment horizontal="center" vertical="center"/>
      <protection locked="0"/>
    </xf>
    <xf numFmtId="0" fontId="5" fillId="2" borderId="2" xfId="0" applyNumberFormat="1" applyFont="1" applyFill="1" applyBorder="1" applyAlignment="1" applyProtection="1">
      <alignment horizontal="right" vertical="center" wrapText="1"/>
    </xf>
    <xf numFmtId="0" fontId="5" fillId="2" borderId="2" xfId="0" applyNumberFormat="1" applyFont="1" applyFill="1" applyBorder="1" applyAlignment="1" applyProtection="1">
      <alignment horizontal="center" vertical="center" wrapText="1"/>
    </xf>
    <xf numFmtId="0" fontId="5" fillId="2" borderId="2" xfId="0" applyNumberFormat="1" applyFont="1" applyFill="1" applyBorder="1" applyAlignment="1" applyProtection="1">
      <alignment horizontal="left" vertical="center" wrapText="1"/>
    </xf>
    <xf numFmtId="0" fontId="11" fillId="0" borderId="2" xfId="0" applyNumberFormat="1" applyFont="1" applyFill="1" applyBorder="1" applyAlignment="1" applyProtection="1">
      <alignment horizontal="right" vertical="center"/>
    </xf>
    <xf numFmtId="0" fontId="11" fillId="0" borderId="2" xfId="0" applyNumberFormat="1" applyFont="1" applyFill="1" applyBorder="1" applyAlignment="1" applyProtection="1">
      <alignment horizontal="center" vertical="center" wrapText="1"/>
    </xf>
    <xf numFmtId="0" fontId="8" fillId="0" borderId="2" xfId="0" applyNumberFormat="1" applyFont="1" applyFill="1" applyBorder="1" applyAlignment="1" applyProtection="1">
      <alignment horizontal="left" vertical="center" wrapText="1"/>
    </xf>
    <xf numFmtId="0" fontId="11" fillId="0" borderId="2" xfId="0" applyNumberFormat="1" applyFont="1" applyFill="1" applyBorder="1" applyAlignment="1" applyProtection="1">
      <alignment horizontal="center" vertical="center"/>
    </xf>
    <xf numFmtId="0" fontId="8" fillId="0" borderId="2" xfId="0" applyNumberFormat="1" applyFont="1" applyFill="1" applyBorder="1" applyAlignment="1" applyProtection="1">
      <alignment horizontal="left" vertical="center"/>
    </xf>
    <xf numFmtId="0" fontId="8" fillId="0" borderId="2" xfId="0" applyNumberFormat="1" applyFont="1" applyFill="1" applyBorder="1" applyAlignment="1" applyProtection="1">
      <alignment horizontal="right" vertical="center"/>
    </xf>
    <xf numFmtId="0" fontId="8" fillId="0" borderId="2" xfId="0" applyNumberFormat="1" applyFont="1" applyFill="1" applyBorder="1" applyAlignment="1" applyProtection="1">
      <alignment horizontal="center" vertical="center" wrapText="1"/>
    </xf>
    <xf numFmtId="0" fontId="11" fillId="0" borderId="2" xfId="0" applyNumberFormat="1" applyFont="1" applyFill="1" applyBorder="1" applyAlignment="1" applyProtection="1">
      <alignment horizontal="right" vertical="center" wrapText="1"/>
    </xf>
    <xf numFmtId="176" fontId="12" fillId="3" borderId="2" xfId="0" applyNumberFormat="1" applyFont="1" applyFill="1" applyBorder="1" applyAlignment="1" applyProtection="1">
      <alignment horizontal="center" vertical="center"/>
    </xf>
    <xf numFmtId="0" fontId="11" fillId="0" borderId="2" xfId="0" applyNumberFormat="1" applyFont="1" applyFill="1" applyBorder="1" applyAlignment="1" applyProtection="1">
      <alignment horizontal="left" vertical="center" wrapText="1"/>
    </xf>
    <xf numFmtId="0" fontId="11" fillId="3" borderId="2" xfId="0" applyNumberFormat="1" applyFont="1" applyFill="1" applyBorder="1" applyAlignment="1" applyProtection="1">
      <alignment horizontal="center" vertical="center"/>
    </xf>
    <xf numFmtId="0" fontId="11" fillId="0" borderId="2" xfId="0" applyNumberFormat="1" applyFont="1" applyFill="1" applyBorder="1" applyAlignment="1" applyProtection="1">
      <alignment horizontal="left" vertical="center"/>
    </xf>
    <xf numFmtId="176" fontId="11" fillId="0" borderId="2" xfId="0" applyNumberFormat="1" applyFont="1" applyFill="1" applyBorder="1" applyAlignment="1" applyProtection="1">
      <alignment horizontal="center" vertical="center"/>
    </xf>
    <xf numFmtId="176" fontId="13" fillId="0" borderId="2" xfId="0" applyNumberFormat="1" applyFont="1" applyFill="1" applyBorder="1" applyAlignment="1" applyProtection="1">
      <alignment horizontal="center" vertical="center"/>
    </xf>
    <xf numFmtId="0" fontId="5" fillId="4" borderId="2" xfId="0" applyNumberFormat="1" applyFont="1" applyFill="1" applyBorder="1" applyAlignment="1" applyProtection="1">
      <alignment horizontal="center" vertical="center" wrapText="1"/>
    </xf>
    <xf numFmtId="0" fontId="5" fillId="5" borderId="3" xfId="0" applyNumberFormat="1" applyFont="1" applyFill="1" applyBorder="1" applyAlignment="1" applyProtection="1">
      <alignment horizontal="center" vertical="center"/>
    </xf>
    <xf numFmtId="0" fontId="5" fillId="5" borderId="2" xfId="0" applyNumberFormat="1" applyFont="1" applyFill="1" applyBorder="1" applyAlignment="1" applyProtection="1">
      <alignment horizontal="center" vertical="center"/>
    </xf>
    <xf numFmtId="0" fontId="8" fillId="4" borderId="2" xfId="0" applyNumberFormat="1" applyFont="1" applyFill="1" applyBorder="1" applyAlignment="1" applyProtection="1">
      <alignment horizontal="center" vertical="center"/>
    </xf>
    <xf numFmtId="0" fontId="8" fillId="3" borderId="3" xfId="0" applyNumberFormat="1" applyFont="1" applyFill="1" applyBorder="1" applyAlignment="1" applyProtection="1">
      <alignment horizontal="center" vertical="center"/>
    </xf>
    <xf numFmtId="0" fontId="8" fillId="6" borderId="3" xfId="0" applyNumberFormat="1" applyFont="1" applyFill="1" applyBorder="1" applyAlignment="1" applyProtection="1">
      <alignment horizontal="center" vertical="center"/>
    </xf>
    <xf numFmtId="0" fontId="8" fillId="7" borderId="3" xfId="0" applyNumberFormat="1" applyFont="1" applyFill="1" applyBorder="1" applyAlignment="1" applyProtection="1">
      <alignment horizontal="center" vertical="center"/>
    </xf>
    <xf numFmtId="0" fontId="8" fillId="0" borderId="4" xfId="0" applyNumberFormat="1" applyFont="1" applyFill="1" applyBorder="1" applyAlignment="1" applyProtection="1">
      <alignment horizontal="center" vertical="center"/>
    </xf>
    <xf numFmtId="0" fontId="14" fillId="0" borderId="0" xfId="0" applyFont="1" applyFill="1" applyBorder="1">
      <alignment vertical="center"/>
    </xf>
    <xf numFmtId="0" fontId="14" fillId="0" borderId="0" xfId="0" applyFont="1" applyFill="1" applyAlignment="1">
      <alignment horizontal="center" vertical="center"/>
    </xf>
    <xf numFmtId="0" fontId="15" fillId="0" borderId="0" xfId="0" applyFont="1" applyFill="1" applyAlignment="1">
      <alignment horizontal="right" vertical="center"/>
    </xf>
    <xf numFmtId="0" fontId="14" fillId="0" borderId="0" xfId="0" applyFont="1" applyFill="1">
      <alignment vertical="center"/>
    </xf>
    <xf numFmtId="0" fontId="14" fillId="0" borderId="0" xfId="0" applyFont="1">
      <alignment vertical="center"/>
    </xf>
    <xf numFmtId="0" fontId="0" fillId="0" borderId="0" xfId="0" applyFont="1">
      <alignment vertical="center"/>
    </xf>
    <xf numFmtId="0" fontId="16" fillId="8" borderId="2" xfId="0" applyNumberFormat="1" applyFont="1" applyFill="1" applyBorder="1" applyAlignment="1" applyProtection="1">
      <alignment vertical="center"/>
    </xf>
    <xf numFmtId="0" fontId="16" fillId="8" borderId="2" xfId="0" applyNumberFormat="1" applyFont="1" applyFill="1" applyBorder="1" applyAlignment="1" applyProtection="1">
      <alignment horizontal="center" vertical="center"/>
    </xf>
    <xf numFmtId="0" fontId="17" fillId="8" borderId="2" xfId="0" applyNumberFormat="1" applyFont="1" applyFill="1" applyBorder="1" applyAlignment="1" applyProtection="1">
      <alignment horizontal="right" vertical="center" wrapText="1"/>
    </xf>
    <xf numFmtId="0" fontId="11" fillId="2" borderId="2" xfId="0" applyNumberFormat="1" applyFont="1" applyFill="1" applyBorder="1" applyAlignment="1" applyProtection="1">
      <alignment vertical="center"/>
    </xf>
    <xf numFmtId="0" fontId="11" fillId="2" borderId="2" xfId="0" applyNumberFormat="1" applyFont="1" applyFill="1" applyBorder="1" applyAlignment="1" applyProtection="1">
      <alignment horizontal="center" vertical="center"/>
    </xf>
    <xf numFmtId="0" fontId="18" fillId="2" borderId="2" xfId="0" applyNumberFormat="1" applyFont="1" applyFill="1" applyBorder="1" applyAlignment="1" applyProtection="1">
      <alignment horizontal="right" vertical="center"/>
    </xf>
    <xf numFmtId="0" fontId="11" fillId="0" borderId="2" xfId="0" applyNumberFormat="1" applyFont="1" applyFill="1" applyBorder="1" applyAlignment="1" applyProtection="1">
      <alignment vertical="center"/>
    </xf>
    <xf numFmtId="0" fontId="18" fillId="0" borderId="2" xfId="0" applyNumberFormat="1" applyFont="1" applyFill="1" applyBorder="1" applyAlignment="1" applyProtection="1">
      <alignment horizontal="right" vertical="center"/>
    </xf>
    <xf numFmtId="0" fontId="18" fillId="0" borderId="2" xfId="0" applyNumberFormat="1" applyFont="1" applyFill="1" applyBorder="1" applyAlignment="1" applyProtection="1">
      <alignment horizontal="right" vertical="center" wrapText="1"/>
    </xf>
    <xf numFmtId="0" fontId="19" fillId="8" borderId="2" xfId="0" applyNumberFormat="1" applyFont="1" applyFill="1" applyBorder="1" applyAlignment="1" applyProtection="1">
      <alignment horizontal="center" vertical="center" wrapText="1"/>
    </xf>
    <xf numFmtId="0" fontId="8" fillId="2" borderId="2" xfId="0" applyNumberFormat="1" applyFont="1" applyFill="1" applyBorder="1" applyAlignment="1" applyProtection="1">
      <alignment horizontal="center" vertical="center" wrapText="1"/>
    </xf>
    <xf numFmtId="0" fontId="8" fillId="2" borderId="2" xfId="0" applyNumberFormat="1" applyFont="1" applyFill="1" applyBorder="1" applyAlignment="1" applyProtection="1">
      <alignment vertical="center"/>
    </xf>
    <xf numFmtId="0" fontId="8" fillId="2" borderId="2" xfId="0" applyNumberFormat="1" applyFont="1" applyFill="1" applyBorder="1" applyAlignment="1" applyProtection="1">
      <alignment horizontal="center" vertical="center"/>
    </xf>
    <xf numFmtId="0" fontId="8" fillId="0" borderId="2" xfId="0" applyNumberFormat="1" applyFont="1" applyFill="1" applyBorder="1" applyAlignment="1" applyProtection="1">
      <alignment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FF"/>
      <color rgb="000033CC"/>
      <color rgb="005B9BD5"/>
      <color rgb="00FFE699"/>
      <color rgb="007030A0"/>
      <color rgb="00A9D08E"/>
      <color rgb="00BDD7EE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67.png"/><Relationship Id="rId8" Type="http://schemas.openxmlformats.org/officeDocument/2006/relationships/image" Target="media/image66.png"/><Relationship Id="rId7" Type="http://schemas.openxmlformats.org/officeDocument/2006/relationships/image" Target="media/image65.png"/><Relationship Id="rId6" Type="http://schemas.openxmlformats.org/officeDocument/2006/relationships/image" Target="media/image64.png"/><Relationship Id="rId5" Type="http://schemas.openxmlformats.org/officeDocument/2006/relationships/image" Target="media/image63.png"/><Relationship Id="rId43" Type="http://schemas.openxmlformats.org/officeDocument/2006/relationships/image" Target="media/image45.png"/><Relationship Id="rId42" Type="http://schemas.openxmlformats.org/officeDocument/2006/relationships/image" Target="media/image46.png"/><Relationship Id="rId41" Type="http://schemas.openxmlformats.org/officeDocument/2006/relationships/image" Target="media/image89.png"/><Relationship Id="rId40" Type="http://schemas.openxmlformats.org/officeDocument/2006/relationships/image" Target="media/image88.png"/><Relationship Id="rId4" Type="http://schemas.openxmlformats.org/officeDocument/2006/relationships/image" Target="media/image62.png"/><Relationship Id="rId39" Type="http://schemas.openxmlformats.org/officeDocument/2006/relationships/image" Target="media/image44.png"/><Relationship Id="rId38" Type="http://schemas.openxmlformats.org/officeDocument/2006/relationships/image" Target="media/image42.png"/><Relationship Id="rId37" Type="http://schemas.openxmlformats.org/officeDocument/2006/relationships/image" Target="media/image87.png"/><Relationship Id="rId36" Type="http://schemas.openxmlformats.org/officeDocument/2006/relationships/image" Target="media/image86.png"/><Relationship Id="rId35" Type="http://schemas.openxmlformats.org/officeDocument/2006/relationships/image" Target="media/image85.png"/><Relationship Id="rId34" Type="http://schemas.openxmlformats.org/officeDocument/2006/relationships/image" Target="media/image84.png"/><Relationship Id="rId33" Type="http://schemas.openxmlformats.org/officeDocument/2006/relationships/image" Target="media/image54.png"/><Relationship Id="rId32" Type="http://schemas.openxmlformats.org/officeDocument/2006/relationships/image" Target="media/image47.png"/><Relationship Id="rId31" Type="http://schemas.openxmlformats.org/officeDocument/2006/relationships/image" Target="media/image55.png"/><Relationship Id="rId30" Type="http://schemas.openxmlformats.org/officeDocument/2006/relationships/image" Target="media/image83.png"/><Relationship Id="rId3" Type="http://schemas.openxmlformats.org/officeDocument/2006/relationships/image" Target="media/image61.png"/><Relationship Id="rId29" Type="http://schemas.openxmlformats.org/officeDocument/2006/relationships/image" Target="media/image82.png"/><Relationship Id="rId28" Type="http://schemas.openxmlformats.org/officeDocument/2006/relationships/image" Target="media/image81.png"/><Relationship Id="rId27" Type="http://schemas.openxmlformats.org/officeDocument/2006/relationships/image" Target="media/image80.png"/><Relationship Id="rId26" Type="http://schemas.openxmlformats.org/officeDocument/2006/relationships/image" Target="media/image79.png"/><Relationship Id="rId25" Type="http://schemas.openxmlformats.org/officeDocument/2006/relationships/image" Target="media/image78.png"/><Relationship Id="rId24" Type="http://schemas.openxmlformats.org/officeDocument/2006/relationships/image" Target="media/image77.png"/><Relationship Id="rId23" Type="http://schemas.openxmlformats.org/officeDocument/2006/relationships/image" Target="media/image76.png"/><Relationship Id="rId22" Type="http://schemas.openxmlformats.org/officeDocument/2006/relationships/image" Target="media/image75.png"/><Relationship Id="rId21" Type="http://schemas.openxmlformats.org/officeDocument/2006/relationships/image" Target="media/image74.png"/><Relationship Id="rId20" Type="http://schemas.openxmlformats.org/officeDocument/2006/relationships/image" Target="media/image73.png"/><Relationship Id="rId2" Type="http://schemas.openxmlformats.org/officeDocument/2006/relationships/image" Target="media/image60.png"/><Relationship Id="rId19" Type="http://schemas.openxmlformats.org/officeDocument/2006/relationships/image" Target="media/image72.png"/><Relationship Id="rId18" Type="http://schemas.openxmlformats.org/officeDocument/2006/relationships/image" Target="media/image71.png"/><Relationship Id="rId17" Type="http://schemas.openxmlformats.org/officeDocument/2006/relationships/image" Target="media/image70.png"/><Relationship Id="rId16" Type="http://schemas.openxmlformats.org/officeDocument/2006/relationships/image" Target="media/image69.png"/><Relationship Id="rId15" Type="http://schemas.openxmlformats.org/officeDocument/2006/relationships/image" Target="media/image58.png"/><Relationship Id="rId14" Type="http://schemas.openxmlformats.org/officeDocument/2006/relationships/image" Target="media/image57.png"/><Relationship Id="rId13" Type="http://schemas.openxmlformats.org/officeDocument/2006/relationships/image" Target="media/image48.png"/><Relationship Id="rId12" Type="http://schemas.openxmlformats.org/officeDocument/2006/relationships/image" Target="media/image49.png"/><Relationship Id="rId11" Type="http://schemas.openxmlformats.org/officeDocument/2006/relationships/image" Target="media/image43.png"/><Relationship Id="rId10" Type="http://schemas.openxmlformats.org/officeDocument/2006/relationships/image" Target="media/image68.png"/><Relationship Id="rId1" Type="http://schemas.openxmlformats.org/officeDocument/2006/relationships/image" Target="media/image59.png"/></Relationships>
</file>

<file path=xl/_rels/workbook.xml.rels><?xml version="1.0" encoding="UTF-8" standalone="yes"?>
<Relationships xmlns="http://schemas.openxmlformats.org/package/2006/relationships"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jpe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jpe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154940</xdr:colOff>
      <xdr:row>1</xdr:row>
      <xdr:rowOff>19685</xdr:rowOff>
    </xdr:from>
    <xdr:to>
      <xdr:col>1</xdr:col>
      <xdr:colOff>893445</xdr:colOff>
      <xdr:row>1</xdr:row>
      <xdr:rowOff>620395</xdr:rowOff>
    </xdr:to>
    <xdr:pic>
      <xdr:nvPicPr>
        <xdr:cNvPr id="1325" name="ID_9555D3E5A74249ADA98B9CEEA7E288CE" descr="微信图片_2024051715453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5020" y="79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18415</xdr:colOff>
      <xdr:row>2</xdr:row>
      <xdr:rowOff>111760</xdr:rowOff>
    </xdr:from>
    <xdr:to>
      <xdr:col>1</xdr:col>
      <xdr:colOff>1030605</xdr:colOff>
      <xdr:row>2</xdr:row>
      <xdr:rowOff>528320</xdr:rowOff>
    </xdr:to>
    <xdr:pic>
      <xdr:nvPicPr>
        <xdr:cNvPr id="1326" name="ID_159D03B802AE446592552E581EE1CE4E" descr="微信图片_2024051715454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58495" y="1521460"/>
          <a:ext cx="1012190" cy="416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3</xdr:row>
      <xdr:rowOff>19685</xdr:rowOff>
    </xdr:from>
    <xdr:to>
      <xdr:col>1</xdr:col>
      <xdr:colOff>893445</xdr:colOff>
      <xdr:row>3</xdr:row>
      <xdr:rowOff>620395</xdr:rowOff>
    </xdr:to>
    <xdr:pic>
      <xdr:nvPicPr>
        <xdr:cNvPr id="1327" name="ID_609018EAD92A44159ACD2CF3683C16B4" descr="微信图片_2024051715470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95020" y="206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4</xdr:row>
      <xdr:rowOff>19685</xdr:rowOff>
    </xdr:from>
    <xdr:to>
      <xdr:col>1</xdr:col>
      <xdr:colOff>894080</xdr:colOff>
      <xdr:row>4</xdr:row>
      <xdr:rowOff>620395</xdr:rowOff>
    </xdr:to>
    <xdr:pic>
      <xdr:nvPicPr>
        <xdr:cNvPr id="1328" name="ID_E06CAC2DEF1E48309283A6FF65E6CDAE" descr="微信图片_202405171545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95020" y="2699385"/>
          <a:ext cx="73914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223520</xdr:colOff>
      <xdr:row>5</xdr:row>
      <xdr:rowOff>19685</xdr:rowOff>
    </xdr:from>
    <xdr:to>
      <xdr:col>1</xdr:col>
      <xdr:colOff>825500</xdr:colOff>
      <xdr:row>5</xdr:row>
      <xdr:rowOff>620395</xdr:rowOff>
    </xdr:to>
    <xdr:pic>
      <xdr:nvPicPr>
        <xdr:cNvPr id="1329" name="ID_AB0F9A0F509A4624A45A7CEBB90CF286" descr="微信图片_2024051715464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3600" y="3334385"/>
          <a:ext cx="60198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6</xdr:row>
      <xdr:rowOff>19685</xdr:rowOff>
    </xdr:from>
    <xdr:to>
      <xdr:col>1</xdr:col>
      <xdr:colOff>893445</xdr:colOff>
      <xdr:row>6</xdr:row>
      <xdr:rowOff>620395</xdr:rowOff>
    </xdr:to>
    <xdr:pic>
      <xdr:nvPicPr>
        <xdr:cNvPr id="1330" name="ID_E6FEE365CE374824970FBF3498F1515F" descr="微信图片_2024051715474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95020" y="396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172085</xdr:colOff>
      <xdr:row>7</xdr:row>
      <xdr:rowOff>19685</xdr:rowOff>
    </xdr:from>
    <xdr:to>
      <xdr:col>1</xdr:col>
      <xdr:colOff>875665</xdr:colOff>
      <xdr:row>7</xdr:row>
      <xdr:rowOff>620395</xdr:rowOff>
    </xdr:to>
    <xdr:pic>
      <xdr:nvPicPr>
        <xdr:cNvPr id="1331" name="ID_4679AF48AF52415F9C061BBB2E313B16" descr="微信图片_2024051715465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12165" y="4604385"/>
          <a:ext cx="70358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8</xdr:row>
      <xdr:rowOff>19685</xdr:rowOff>
    </xdr:from>
    <xdr:to>
      <xdr:col>1</xdr:col>
      <xdr:colOff>985520</xdr:colOff>
      <xdr:row>8</xdr:row>
      <xdr:rowOff>620395</xdr:rowOff>
    </xdr:to>
    <xdr:pic>
      <xdr:nvPicPr>
        <xdr:cNvPr id="1332" name="ID_D95F99948C45460DBA09BC57F8126540" descr="微信图片_2024051715472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03580" y="5239385"/>
          <a:ext cx="92202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93345</xdr:colOff>
      <xdr:row>9</xdr:row>
      <xdr:rowOff>19685</xdr:rowOff>
    </xdr:from>
    <xdr:to>
      <xdr:col>1</xdr:col>
      <xdr:colOff>955040</xdr:colOff>
      <xdr:row>9</xdr:row>
      <xdr:rowOff>620395</xdr:rowOff>
    </xdr:to>
    <xdr:pic>
      <xdr:nvPicPr>
        <xdr:cNvPr id="1333" name="ID_3E95A231FD09446F9EB893868769134C" descr="微信图片_2024051715471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33425" y="5874385"/>
          <a:ext cx="86169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10</xdr:row>
      <xdr:rowOff>19685</xdr:rowOff>
    </xdr:from>
    <xdr:to>
      <xdr:col>1</xdr:col>
      <xdr:colOff>893445</xdr:colOff>
      <xdr:row>10</xdr:row>
      <xdr:rowOff>620395</xdr:rowOff>
    </xdr:to>
    <xdr:pic>
      <xdr:nvPicPr>
        <xdr:cNvPr id="1334" name="ID_92DAB3EA13134D30BDAEC709F8A157F2" descr="微信图片_2024051715450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95020" y="650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11</xdr:row>
      <xdr:rowOff>19685</xdr:rowOff>
    </xdr:from>
    <xdr:to>
      <xdr:col>1</xdr:col>
      <xdr:colOff>893445</xdr:colOff>
      <xdr:row>11</xdr:row>
      <xdr:rowOff>620395</xdr:rowOff>
    </xdr:to>
    <xdr:pic>
      <xdr:nvPicPr>
        <xdr:cNvPr id="1335" name="ID_17A3C32FF8334BBBB1D573A845D4784D" descr="微信图片_2024051715461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95020" y="714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12</xdr:row>
      <xdr:rowOff>19685</xdr:rowOff>
    </xdr:from>
    <xdr:to>
      <xdr:col>1</xdr:col>
      <xdr:colOff>893445</xdr:colOff>
      <xdr:row>12</xdr:row>
      <xdr:rowOff>620395</xdr:rowOff>
    </xdr:to>
    <xdr:pic>
      <xdr:nvPicPr>
        <xdr:cNvPr id="1336" name="ID_21D9AF6F90A84FF7983E9058BD6465BA" descr="微信图片_2024051715445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95020" y="777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13</xdr:row>
      <xdr:rowOff>19685</xdr:rowOff>
    </xdr:from>
    <xdr:to>
      <xdr:col>1</xdr:col>
      <xdr:colOff>893445</xdr:colOff>
      <xdr:row>13</xdr:row>
      <xdr:rowOff>620395</xdr:rowOff>
    </xdr:to>
    <xdr:pic>
      <xdr:nvPicPr>
        <xdr:cNvPr id="1337" name="ID_A3F514A6F0B843F19FA7BD873D5D93EF" descr="微信图片_2024051715450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95020" y="841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140970</xdr:colOff>
      <xdr:row>14</xdr:row>
      <xdr:rowOff>19685</xdr:rowOff>
    </xdr:from>
    <xdr:to>
      <xdr:col>1</xdr:col>
      <xdr:colOff>907415</xdr:colOff>
      <xdr:row>14</xdr:row>
      <xdr:rowOff>620395</xdr:rowOff>
    </xdr:to>
    <xdr:pic>
      <xdr:nvPicPr>
        <xdr:cNvPr id="1338" name="ID_4762A198265B44738DBBDE7BBBF1452D" descr="微信图片_2024051715452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81050" y="9049385"/>
          <a:ext cx="76644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15</xdr:row>
      <xdr:rowOff>19685</xdr:rowOff>
    </xdr:from>
    <xdr:to>
      <xdr:col>1</xdr:col>
      <xdr:colOff>893445</xdr:colOff>
      <xdr:row>15</xdr:row>
      <xdr:rowOff>620395</xdr:rowOff>
    </xdr:to>
    <xdr:pic>
      <xdr:nvPicPr>
        <xdr:cNvPr id="1339" name="ID_F255AB628ACA41A5B03B4AB360FFF6E6" descr="微信图片_202405171642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95020" y="968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119380</xdr:colOff>
      <xdr:row>16</xdr:row>
      <xdr:rowOff>19685</xdr:rowOff>
    </xdr:from>
    <xdr:to>
      <xdr:col>1</xdr:col>
      <xdr:colOff>929640</xdr:colOff>
      <xdr:row>16</xdr:row>
      <xdr:rowOff>620395</xdr:rowOff>
    </xdr:to>
    <xdr:pic>
      <xdr:nvPicPr>
        <xdr:cNvPr id="1340" name="ID_1FF6CAC42F0B443695AD767857BEDC3F" descr="微信图片_20240517154619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59460" y="10319385"/>
          <a:ext cx="81026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17</xdr:row>
      <xdr:rowOff>19685</xdr:rowOff>
    </xdr:from>
    <xdr:to>
      <xdr:col>1</xdr:col>
      <xdr:colOff>893445</xdr:colOff>
      <xdr:row>17</xdr:row>
      <xdr:rowOff>620395</xdr:rowOff>
    </xdr:to>
    <xdr:pic>
      <xdr:nvPicPr>
        <xdr:cNvPr id="1341" name="ID_2CBA929A9AE04B2781B11E672F136F7B" descr="微信图片_2024051715444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795020" y="1095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18</xdr:row>
      <xdr:rowOff>19685</xdr:rowOff>
    </xdr:from>
    <xdr:to>
      <xdr:col>1</xdr:col>
      <xdr:colOff>893445</xdr:colOff>
      <xdr:row>18</xdr:row>
      <xdr:rowOff>620395</xdr:rowOff>
    </xdr:to>
    <xdr:pic>
      <xdr:nvPicPr>
        <xdr:cNvPr id="1342" name="ID_C43FD965EFE94B9CB7079F103AD51BC6" descr="微信图片_2024051715464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95020" y="1158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129540</xdr:colOff>
      <xdr:row>19</xdr:row>
      <xdr:rowOff>19685</xdr:rowOff>
    </xdr:from>
    <xdr:to>
      <xdr:col>1</xdr:col>
      <xdr:colOff>919480</xdr:colOff>
      <xdr:row>19</xdr:row>
      <xdr:rowOff>620395</xdr:rowOff>
    </xdr:to>
    <xdr:pic>
      <xdr:nvPicPr>
        <xdr:cNvPr id="1343" name="ID_5C24D50A3C23467C89AC7D2961A29396" descr="微信图片_20240517154634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69620" y="12224385"/>
          <a:ext cx="78994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163195</xdr:colOff>
      <xdr:row>20</xdr:row>
      <xdr:rowOff>19685</xdr:rowOff>
    </xdr:from>
    <xdr:to>
      <xdr:col>1</xdr:col>
      <xdr:colOff>885825</xdr:colOff>
      <xdr:row>20</xdr:row>
      <xdr:rowOff>620395</xdr:rowOff>
    </xdr:to>
    <xdr:pic>
      <xdr:nvPicPr>
        <xdr:cNvPr id="1344" name="ID_B4AA0A555FC949D693AA34E7089D920E" descr="微信图片_20240517154435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03275" y="12859385"/>
          <a:ext cx="72263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161925</xdr:colOff>
      <xdr:row>21</xdr:row>
      <xdr:rowOff>19685</xdr:rowOff>
    </xdr:from>
    <xdr:to>
      <xdr:col>1</xdr:col>
      <xdr:colOff>885825</xdr:colOff>
      <xdr:row>21</xdr:row>
      <xdr:rowOff>620395</xdr:rowOff>
    </xdr:to>
    <xdr:pic>
      <xdr:nvPicPr>
        <xdr:cNvPr id="1345" name="ID_ABFE4B7A073442F19B7EB58FE18D9A60" descr="微信图片_20240517154435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02005" y="13494385"/>
          <a:ext cx="72390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22</xdr:row>
      <xdr:rowOff>19685</xdr:rowOff>
    </xdr:from>
    <xdr:to>
      <xdr:col>1</xdr:col>
      <xdr:colOff>893445</xdr:colOff>
      <xdr:row>22</xdr:row>
      <xdr:rowOff>620395</xdr:rowOff>
    </xdr:to>
    <xdr:pic>
      <xdr:nvPicPr>
        <xdr:cNvPr id="1346" name="ID_D3791618322240CE9492795AD5BC3663" descr="微信图片_2024051716343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95020" y="1412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188595</xdr:colOff>
      <xdr:row>23</xdr:row>
      <xdr:rowOff>19685</xdr:rowOff>
    </xdr:from>
    <xdr:to>
      <xdr:col>1</xdr:col>
      <xdr:colOff>861060</xdr:colOff>
      <xdr:row>23</xdr:row>
      <xdr:rowOff>620395</xdr:rowOff>
    </xdr:to>
    <xdr:pic>
      <xdr:nvPicPr>
        <xdr:cNvPr id="1347" name="ID_C68A7AFAFD4A49C696F7918E1E2F9115" descr="微信图片_2024051715460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828675" y="14764385"/>
          <a:ext cx="67246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161290</xdr:colOff>
      <xdr:row>24</xdr:row>
      <xdr:rowOff>19685</xdr:rowOff>
    </xdr:from>
    <xdr:to>
      <xdr:col>1</xdr:col>
      <xdr:colOff>888365</xdr:colOff>
      <xdr:row>24</xdr:row>
      <xdr:rowOff>620395</xdr:rowOff>
    </xdr:to>
    <xdr:pic>
      <xdr:nvPicPr>
        <xdr:cNvPr id="1348" name="ID_35821D1EF1554213986D96CE5E7987F3" descr="微信图片_2024051715465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801370" y="15399385"/>
          <a:ext cx="72707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25</xdr:row>
      <xdr:rowOff>19685</xdr:rowOff>
    </xdr:from>
    <xdr:to>
      <xdr:col>1</xdr:col>
      <xdr:colOff>893445</xdr:colOff>
      <xdr:row>25</xdr:row>
      <xdr:rowOff>620395</xdr:rowOff>
    </xdr:to>
    <xdr:pic>
      <xdr:nvPicPr>
        <xdr:cNvPr id="1349" name="ID_7F9047B95FA64AD7A9BEC89EA66B4284" descr="微信图片_2024051716420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795020" y="1603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151765</xdr:colOff>
      <xdr:row>26</xdr:row>
      <xdr:rowOff>19685</xdr:rowOff>
    </xdr:from>
    <xdr:to>
      <xdr:col>1</xdr:col>
      <xdr:colOff>895985</xdr:colOff>
      <xdr:row>26</xdr:row>
      <xdr:rowOff>620395</xdr:rowOff>
    </xdr:to>
    <xdr:pic>
      <xdr:nvPicPr>
        <xdr:cNvPr id="1350" name="ID_A97F722EE30949C8ADEA55E7865FEA09" descr="微信图片_20240517154550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791845" y="16669385"/>
          <a:ext cx="74422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27</xdr:row>
      <xdr:rowOff>19685</xdr:rowOff>
    </xdr:from>
    <xdr:to>
      <xdr:col>1</xdr:col>
      <xdr:colOff>893445</xdr:colOff>
      <xdr:row>27</xdr:row>
      <xdr:rowOff>620395</xdr:rowOff>
    </xdr:to>
    <xdr:pic>
      <xdr:nvPicPr>
        <xdr:cNvPr id="1351" name="ID_4FC6BF5D6EB541BFB9440A18E4809F4F" descr="微信图片_202405171547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795020" y="1730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28</xdr:row>
      <xdr:rowOff>19685</xdr:rowOff>
    </xdr:from>
    <xdr:to>
      <xdr:col>1</xdr:col>
      <xdr:colOff>893445</xdr:colOff>
      <xdr:row>28</xdr:row>
      <xdr:rowOff>620395</xdr:rowOff>
    </xdr:to>
    <xdr:pic>
      <xdr:nvPicPr>
        <xdr:cNvPr id="1352" name="ID_4B28A9A00EF74717A1A221586E4F3F3A" descr="微信图片_2024051715474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795020" y="1793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29</xdr:row>
      <xdr:rowOff>19685</xdr:rowOff>
    </xdr:from>
    <xdr:to>
      <xdr:col>1</xdr:col>
      <xdr:colOff>893445</xdr:colOff>
      <xdr:row>29</xdr:row>
      <xdr:rowOff>620395</xdr:rowOff>
    </xdr:to>
    <xdr:pic>
      <xdr:nvPicPr>
        <xdr:cNvPr id="1353" name="ID_A236734C2B984322B228E06E4B3F883E" descr="微信图片_2024051715471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795020" y="1857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233680</xdr:colOff>
      <xdr:row>30</xdr:row>
      <xdr:rowOff>19685</xdr:rowOff>
    </xdr:from>
    <xdr:to>
      <xdr:col>1</xdr:col>
      <xdr:colOff>815340</xdr:colOff>
      <xdr:row>30</xdr:row>
      <xdr:rowOff>620395</xdr:rowOff>
    </xdr:to>
    <xdr:pic>
      <xdr:nvPicPr>
        <xdr:cNvPr id="1354" name="ID_17C31D318D004F6E8C92853D2052FA68" descr="微信图片_20240517154602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873760" y="19209385"/>
          <a:ext cx="58166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31</xdr:row>
      <xdr:rowOff>19685</xdr:rowOff>
    </xdr:from>
    <xdr:to>
      <xdr:col>1</xdr:col>
      <xdr:colOff>893445</xdr:colOff>
      <xdr:row>31</xdr:row>
      <xdr:rowOff>620395</xdr:rowOff>
    </xdr:to>
    <xdr:pic>
      <xdr:nvPicPr>
        <xdr:cNvPr id="1355" name="ID_FE8EB5908C45405384A6404EAC1F034A" descr="微信图片_2024051715462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795020" y="1984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226060</xdr:colOff>
      <xdr:row>32</xdr:row>
      <xdr:rowOff>19685</xdr:rowOff>
    </xdr:from>
    <xdr:to>
      <xdr:col>1</xdr:col>
      <xdr:colOff>823595</xdr:colOff>
      <xdr:row>32</xdr:row>
      <xdr:rowOff>620395</xdr:rowOff>
    </xdr:to>
    <xdr:pic>
      <xdr:nvPicPr>
        <xdr:cNvPr id="1356" name="ID_4ED4B6D56322495A8EF5E9091D9C94DA" descr="微信图片_20240517154556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66140" y="20479385"/>
          <a:ext cx="59753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226060</xdr:colOff>
      <xdr:row>33</xdr:row>
      <xdr:rowOff>19685</xdr:rowOff>
    </xdr:from>
    <xdr:to>
      <xdr:col>1</xdr:col>
      <xdr:colOff>823595</xdr:colOff>
      <xdr:row>33</xdr:row>
      <xdr:rowOff>620395</xdr:rowOff>
    </xdr:to>
    <xdr:pic>
      <xdr:nvPicPr>
        <xdr:cNvPr id="1357" name="ID_0B2BABB7D73C437792FF93A8E857B787" descr="微信图片_20240517154556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66140" y="21114385"/>
          <a:ext cx="59753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34</xdr:row>
      <xdr:rowOff>19685</xdr:rowOff>
    </xdr:from>
    <xdr:to>
      <xdr:col>1</xdr:col>
      <xdr:colOff>893445</xdr:colOff>
      <xdr:row>34</xdr:row>
      <xdr:rowOff>620395</xdr:rowOff>
    </xdr:to>
    <xdr:pic>
      <xdr:nvPicPr>
        <xdr:cNvPr id="1358" name="ID_4791BC0C5EC54155B84F23BD8BE774D1" descr="微信图片_20240517154537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795020" y="2174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125730</xdr:colOff>
      <xdr:row>1</xdr:row>
      <xdr:rowOff>19685</xdr:rowOff>
    </xdr:from>
    <xdr:to>
      <xdr:col>2</xdr:col>
      <xdr:colOff>744220</xdr:colOff>
      <xdr:row>1</xdr:row>
      <xdr:rowOff>620395</xdr:rowOff>
    </xdr:to>
    <xdr:pic>
      <xdr:nvPicPr>
        <xdr:cNvPr id="1359" name="ID_82D5E39AA0504F899C35E622117620E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802765" y="794385"/>
          <a:ext cx="61849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36195</xdr:colOff>
      <xdr:row>2</xdr:row>
      <xdr:rowOff>19685</xdr:rowOff>
    </xdr:from>
    <xdr:to>
      <xdr:col>2</xdr:col>
      <xdr:colOff>834390</xdr:colOff>
      <xdr:row>2</xdr:row>
      <xdr:rowOff>620395</xdr:rowOff>
    </xdr:to>
    <xdr:pic>
      <xdr:nvPicPr>
        <xdr:cNvPr id="1360" name="ID_BFDEC3C878B7460D9118F8A0270AF2D8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713230" y="1429385"/>
          <a:ext cx="79819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3</xdr:row>
      <xdr:rowOff>141605</xdr:rowOff>
    </xdr:from>
    <xdr:to>
      <xdr:col>2</xdr:col>
      <xdr:colOff>853440</xdr:colOff>
      <xdr:row>3</xdr:row>
      <xdr:rowOff>495935</xdr:rowOff>
    </xdr:to>
    <xdr:pic>
      <xdr:nvPicPr>
        <xdr:cNvPr id="1361" name="ID_EDE69A041F5F40978F6B6E08CD487DCD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694815" y="2186305"/>
          <a:ext cx="835660" cy="354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24130</xdr:colOff>
      <xdr:row>4</xdr:row>
      <xdr:rowOff>19685</xdr:rowOff>
    </xdr:from>
    <xdr:to>
      <xdr:col>2</xdr:col>
      <xdr:colOff>847090</xdr:colOff>
      <xdr:row>4</xdr:row>
      <xdr:rowOff>620395</xdr:rowOff>
    </xdr:to>
    <xdr:pic>
      <xdr:nvPicPr>
        <xdr:cNvPr id="1362" name="ID_0784DEB7426847CBAE306194575630F3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701165" y="2699385"/>
          <a:ext cx="82296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119380</xdr:colOff>
      <xdr:row>5</xdr:row>
      <xdr:rowOff>19685</xdr:rowOff>
    </xdr:from>
    <xdr:to>
      <xdr:col>2</xdr:col>
      <xdr:colOff>751205</xdr:colOff>
      <xdr:row>5</xdr:row>
      <xdr:rowOff>620395</xdr:rowOff>
    </xdr:to>
    <xdr:pic>
      <xdr:nvPicPr>
        <xdr:cNvPr id="1363" name="ID_BF27CB1D352E442CB56AAB1C5F5513A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796415" y="3334385"/>
          <a:ext cx="63182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6</xdr:row>
      <xdr:rowOff>59690</xdr:rowOff>
    </xdr:from>
    <xdr:to>
      <xdr:col>2</xdr:col>
      <xdr:colOff>853440</xdr:colOff>
      <xdr:row>6</xdr:row>
      <xdr:rowOff>580390</xdr:rowOff>
    </xdr:to>
    <xdr:pic>
      <xdr:nvPicPr>
        <xdr:cNvPr id="1364" name="ID_B9A5D034EA9D4F04B0D69B4595F0F5F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94815" y="4009390"/>
          <a:ext cx="835660" cy="520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7</xdr:row>
      <xdr:rowOff>57150</xdr:rowOff>
    </xdr:from>
    <xdr:to>
      <xdr:col>2</xdr:col>
      <xdr:colOff>853440</xdr:colOff>
      <xdr:row>7</xdr:row>
      <xdr:rowOff>580390</xdr:rowOff>
    </xdr:to>
    <xdr:pic>
      <xdr:nvPicPr>
        <xdr:cNvPr id="1365" name="ID_11697F6CDDD84B809F59B55207D090DC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694815" y="4641850"/>
          <a:ext cx="835660" cy="523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8</xdr:row>
      <xdr:rowOff>54610</xdr:rowOff>
    </xdr:from>
    <xdr:to>
      <xdr:col>2</xdr:col>
      <xdr:colOff>853440</xdr:colOff>
      <xdr:row>8</xdr:row>
      <xdr:rowOff>585470</xdr:rowOff>
    </xdr:to>
    <xdr:pic>
      <xdr:nvPicPr>
        <xdr:cNvPr id="1366" name="ID_6FBD04722A034324AD146F4B6C508532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694815" y="5274310"/>
          <a:ext cx="835660" cy="530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9</xdr:row>
      <xdr:rowOff>44450</xdr:rowOff>
    </xdr:from>
    <xdr:to>
      <xdr:col>2</xdr:col>
      <xdr:colOff>853440</xdr:colOff>
      <xdr:row>9</xdr:row>
      <xdr:rowOff>595630</xdr:rowOff>
    </xdr:to>
    <xdr:pic>
      <xdr:nvPicPr>
        <xdr:cNvPr id="1367" name="ID_3FC5EE18DAF34844A361E3AEE011318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694815" y="5899150"/>
          <a:ext cx="835660" cy="551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107315</xdr:colOff>
      <xdr:row>10</xdr:row>
      <xdr:rowOff>19685</xdr:rowOff>
    </xdr:from>
    <xdr:to>
      <xdr:col>2</xdr:col>
      <xdr:colOff>763270</xdr:colOff>
      <xdr:row>10</xdr:row>
      <xdr:rowOff>620395</xdr:rowOff>
    </xdr:to>
    <xdr:pic>
      <xdr:nvPicPr>
        <xdr:cNvPr id="1368" name="ID_A20ABD1347E04130AB4F6000D8A30E4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784350" y="6509385"/>
          <a:ext cx="65595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11</xdr:row>
      <xdr:rowOff>40005</xdr:rowOff>
    </xdr:from>
    <xdr:to>
      <xdr:col>2</xdr:col>
      <xdr:colOff>852170</xdr:colOff>
      <xdr:row>11</xdr:row>
      <xdr:rowOff>597535</xdr:rowOff>
    </xdr:to>
    <xdr:pic>
      <xdr:nvPicPr>
        <xdr:cNvPr id="1369" name="ID_335B6A2C022E4FDC9916DBE54C4D2B50" descr="QX22-2-Y-4503 下端密封圈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696085" y="7164705"/>
          <a:ext cx="833120" cy="557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111125</xdr:colOff>
      <xdr:row>12</xdr:row>
      <xdr:rowOff>19685</xdr:rowOff>
    </xdr:from>
    <xdr:to>
      <xdr:col>2</xdr:col>
      <xdr:colOff>760730</xdr:colOff>
      <xdr:row>12</xdr:row>
      <xdr:rowOff>620395</xdr:rowOff>
    </xdr:to>
    <xdr:pic>
      <xdr:nvPicPr>
        <xdr:cNvPr id="1370" name="ID_9EDB94378971452FA41168D642A4592D" descr="4413下密封圈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788160" y="7779385"/>
          <a:ext cx="6496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109220</xdr:colOff>
      <xdr:row>13</xdr:row>
      <xdr:rowOff>19685</xdr:rowOff>
    </xdr:from>
    <xdr:to>
      <xdr:col>2</xdr:col>
      <xdr:colOff>762000</xdr:colOff>
      <xdr:row>13</xdr:row>
      <xdr:rowOff>620395</xdr:rowOff>
    </xdr:to>
    <xdr:pic>
      <xdr:nvPicPr>
        <xdr:cNvPr id="1371" name="ID_A5D3EC8E53E74CCFADD83E35BFCC7A46" descr="cdee35e421143ef5d70c3df3067e01e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786255" y="8414385"/>
          <a:ext cx="65278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99060</xdr:colOff>
      <xdr:row>14</xdr:row>
      <xdr:rowOff>19685</xdr:rowOff>
    </xdr:from>
    <xdr:to>
      <xdr:col>2</xdr:col>
      <xdr:colOff>772160</xdr:colOff>
      <xdr:row>14</xdr:row>
      <xdr:rowOff>620395</xdr:rowOff>
    </xdr:to>
    <xdr:pic>
      <xdr:nvPicPr>
        <xdr:cNvPr id="1372" name="ID_DE620A1D839748E898E5E52B818A08F9" descr="4505上密封圈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776095" y="9049385"/>
          <a:ext cx="67310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15</xdr:row>
      <xdr:rowOff>19685</xdr:rowOff>
    </xdr:from>
    <xdr:to>
      <xdr:col>2</xdr:col>
      <xdr:colOff>754380</xdr:colOff>
      <xdr:row>15</xdr:row>
      <xdr:rowOff>620395</xdr:rowOff>
    </xdr:to>
    <xdr:pic>
      <xdr:nvPicPr>
        <xdr:cNvPr id="1373" name="ID_2C52663096FB41689F6A908ADC17F9DC" descr="4413上密封圈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793875" y="9684385"/>
          <a:ext cx="63754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87630</xdr:colOff>
      <xdr:row>16</xdr:row>
      <xdr:rowOff>19685</xdr:rowOff>
    </xdr:from>
    <xdr:to>
      <xdr:col>2</xdr:col>
      <xdr:colOff>784225</xdr:colOff>
      <xdr:row>16</xdr:row>
      <xdr:rowOff>620395</xdr:rowOff>
    </xdr:to>
    <xdr:pic>
      <xdr:nvPicPr>
        <xdr:cNvPr id="1374" name="ID_B905C9BC4D6F4449BA28CE9D49E33E83" descr="QX23-01-Y-4660 密封圈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764665" y="10319385"/>
          <a:ext cx="69659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99060</xdr:colOff>
      <xdr:row>17</xdr:row>
      <xdr:rowOff>19685</xdr:rowOff>
    </xdr:from>
    <xdr:to>
      <xdr:col>2</xdr:col>
      <xdr:colOff>772160</xdr:colOff>
      <xdr:row>17</xdr:row>
      <xdr:rowOff>620395</xdr:rowOff>
    </xdr:to>
    <xdr:pic>
      <xdr:nvPicPr>
        <xdr:cNvPr id="1375" name="ID_804991AE4C4B4394B69B3451CE455BC7" descr="QX22-2-Y-4503 上端密封圈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776095" y="10954385"/>
          <a:ext cx="67310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52705</xdr:colOff>
      <xdr:row>18</xdr:row>
      <xdr:rowOff>19685</xdr:rowOff>
    </xdr:from>
    <xdr:to>
      <xdr:col>2</xdr:col>
      <xdr:colOff>817880</xdr:colOff>
      <xdr:row>18</xdr:row>
      <xdr:rowOff>620395</xdr:rowOff>
    </xdr:to>
    <xdr:pic>
      <xdr:nvPicPr>
        <xdr:cNvPr id="1376" name="ID_D7CA8E0502A04D3A818CEB52C21E47EB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729740" y="11589385"/>
          <a:ext cx="76517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43815</xdr:colOff>
      <xdr:row>19</xdr:row>
      <xdr:rowOff>19685</xdr:rowOff>
    </xdr:from>
    <xdr:to>
      <xdr:col>2</xdr:col>
      <xdr:colOff>826770</xdr:colOff>
      <xdr:row>19</xdr:row>
      <xdr:rowOff>620395</xdr:rowOff>
    </xdr:to>
    <xdr:pic>
      <xdr:nvPicPr>
        <xdr:cNvPr id="1377" name="ID_6015250952DB4C11A83C7277FFA9D0E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720850" y="12224385"/>
          <a:ext cx="78295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20</xdr:row>
      <xdr:rowOff>40005</xdr:rowOff>
    </xdr:from>
    <xdr:to>
      <xdr:col>2</xdr:col>
      <xdr:colOff>853440</xdr:colOff>
      <xdr:row>20</xdr:row>
      <xdr:rowOff>597535</xdr:rowOff>
    </xdr:to>
    <xdr:pic>
      <xdr:nvPicPr>
        <xdr:cNvPr id="1378" name="ID_39BDD3B40D12498995CDF608EE92D44F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694815" y="12879705"/>
          <a:ext cx="835660" cy="557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21</xdr:row>
      <xdr:rowOff>19685</xdr:rowOff>
    </xdr:from>
    <xdr:to>
      <xdr:col>2</xdr:col>
      <xdr:colOff>813435</xdr:colOff>
      <xdr:row>21</xdr:row>
      <xdr:rowOff>620395</xdr:rowOff>
    </xdr:to>
    <xdr:pic>
      <xdr:nvPicPr>
        <xdr:cNvPr id="1379" name="ID_470911F2830C471A8FB1B34A067885FE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734185" y="13494385"/>
          <a:ext cx="75628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103505</xdr:colOff>
      <xdr:row>24</xdr:row>
      <xdr:rowOff>22225</xdr:rowOff>
    </xdr:from>
    <xdr:to>
      <xdr:col>2</xdr:col>
      <xdr:colOff>767080</xdr:colOff>
      <xdr:row>24</xdr:row>
      <xdr:rowOff>615315</xdr:rowOff>
    </xdr:to>
    <xdr:pic>
      <xdr:nvPicPr>
        <xdr:cNvPr id="1380" name="ID_D55914CAE5444E0D8B38062BAFEEB895" descr="4435密封圈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780540" y="15401925"/>
          <a:ext cx="663575" cy="593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150495</xdr:colOff>
      <xdr:row>25</xdr:row>
      <xdr:rowOff>19685</xdr:rowOff>
    </xdr:from>
    <xdr:to>
      <xdr:col>2</xdr:col>
      <xdr:colOff>720725</xdr:colOff>
      <xdr:row>25</xdr:row>
      <xdr:rowOff>620395</xdr:rowOff>
    </xdr:to>
    <xdr:pic>
      <xdr:nvPicPr>
        <xdr:cNvPr id="1381" name="ID_E2E7062DFDD44E94A8CC5E2AD676BD03" descr="4561下密封圈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827530" y="16034385"/>
          <a:ext cx="57023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127000</xdr:colOff>
      <xdr:row>26</xdr:row>
      <xdr:rowOff>19685</xdr:rowOff>
    </xdr:from>
    <xdr:to>
      <xdr:col>2</xdr:col>
      <xdr:colOff>743585</xdr:colOff>
      <xdr:row>26</xdr:row>
      <xdr:rowOff>620395</xdr:rowOff>
    </xdr:to>
    <xdr:pic>
      <xdr:nvPicPr>
        <xdr:cNvPr id="1382" name="ID_671851FC9D574949BE18646494D449E0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804035" y="16669385"/>
          <a:ext cx="61658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27</xdr:row>
      <xdr:rowOff>37465</xdr:rowOff>
    </xdr:from>
    <xdr:to>
      <xdr:col>2</xdr:col>
      <xdr:colOff>852170</xdr:colOff>
      <xdr:row>27</xdr:row>
      <xdr:rowOff>600075</xdr:rowOff>
    </xdr:to>
    <xdr:pic>
      <xdr:nvPicPr>
        <xdr:cNvPr id="1383" name="ID_710C194703C04622A225F31C4A012A24" descr="QX22-06-Y-4564 上密封圈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696085" y="17322165"/>
          <a:ext cx="833120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55245</xdr:colOff>
      <xdr:row>28</xdr:row>
      <xdr:rowOff>19685</xdr:rowOff>
    </xdr:from>
    <xdr:to>
      <xdr:col>2</xdr:col>
      <xdr:colOff>815340</xdr:colOff>
      <xdr:row>28</xdr:row>
      <xdr:rowOff>620395</xdr:rowOff>
    </xdr:to>
    <xdr:pic>
      <xdr:nvPicPr>
        <xdr:cNvPr id="1384" name="ID_3312B8C1174F436AA369206EC0E82B5F" descr="QX22-06-Y-4564下端面仿形密封圈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732280" y="17939385"/>
          <a:ext cx="760095" cy="6007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6"/>
  <sheetViews>
    <sheetView zoomScale="70" zoomScaleNormal="70" workbookViewId="0">
      <selection activeCell="A8" sqref="$A8:$XFD8"/>
    </sheetView>
  </sheetViews>
  <sheetFormatPr defaultColWidth="9" defaultRowHeight="17.6"/>
  <cols>
    <col min="1" max="1" width="14.5803571428571" style="40" customWidth="1"/>
    <col min="2" max="2" width="12.0982142857143" style="40" customWidth="1"/>
    <col min="3" max="3" width="12.0982142857143" style="41" customWidth="1"/>
    <col min="4" max="4" width="15.5" style="42" customWidth="1"/>
    <col min="5" max="5" width="23.125" style="43" customWidth="1"/>
    <col min="6" max="6" width="22.125" style="43" customWidth="1"/>
    <col min="7" max="7" width="23.875" style="43" customWidth="1"/>
    <col min="8" max="8" width="14.9910714285714" style="43" customWidth="1"/>
    <col min="9" max="9" width="19" style="43" customWidth="1"/>
    <col min="10" max="10" width="18.875" style="43" customWidth="1"/>
    <col min="11" max="11" width="20" style="41" customWidth="1"/>
    <col min="12" max="12" width="9" style="44"/>
    <col min="13" max="16384" width="9" style="45"/>
  </cols>
  <sheetData>
    <row r="1" spans="1:12">
      <c r="A1" s="46" t="s">
        <v>0</v>
      </c>
      <c r="B1" s="46" t="s">
        <v>1</v>
      </c>
      <c r="C1" s="47" t="s">
        <v>2</v>
      </c>
      <c r="D1" s="48" t="s">
        <v>3</v>
      </c>
      <c r="E1" s="55" t="s">
        <v>4</v>
      </c>
      <c r="F1" s="55" t="s">
        <v>5</v>
      </c>
      <c r="G1" s="55" t="s">
        <v>6</v>
      </c>
      <c r="H1" s="55" t="s">
        <v>7</v>
      </c>
      <c r="I1" s="55" t="s">
        <v>8</v>
      </c>
      <c r="J1" s="55" t="s">
        <v>9</v>
      </c>
      <c r="K1" s="55" t="s">
        <v>10</v>
      </c>
      <c r="L1" s="44" t="s">
        <v>11</v>
      </c>
    </row>
    <row r="2" ht="50" customHeight="1" spans="1:11">
      <c r="A2" s="49" t="str">
        <f>_xlfn.DISPIMG("ID_D6677E37571F4B39B1A86C039D95E7C5",1)</f>
        <v>=DISPIMG("ID_D6677E37571F4B39B1A86C039D95E7C5",1)</v>
      </c>
      <c r="B2" s="49" t="str">
        <f>_xlfn.DISPIMG("ID_6B3505AD147E4F55BE60344B2E4184F9",1)</f>
        <v>=DISPIMG("ID_6B3505AD147E4F55BE60344B2E4184F9",1)</v>
      </c>
      <c r="C2" s="50">
        <v>4561</v>
      </c>
      <c r="D2" s="51" t="s">
        <v>12</v>
      </c>
      <c r="E2" s="56" t="s">
        <v>13</v>
      </c>
      <c r="F2" s="56" t="s">
        <v>14</v>
      </c>
      <c r="G2" s="56" t="s">
        <v>15</v>
      </c>
      <c r="H2" s="56" t="s">
        <v>16</v>
      </c>
      <c r="I2" s="56" t="s">
        <v>17</v>
      </c>
      <c r="J2" s="56" t="s">
        <v>18</v>
      </c>
      <c r="K2" s="58" t="s">
        <v>19</v>
      </c>
    </row>
    <row r="3" ht="50" customHeight="1" spans="1:11">
      <c r="A3" s="49" t="str">
        <f>_xlfn.DISPIMG("ID_F95EE1CA3EE04699A5ABB4C8948ED2CC",1)</f>
        <v>=DISPIMG("ID_F95EE1CA3EE04699A5ABB4C8948ED2CC",1)</v>
      </c>
      <c r="B3" s="49" t="str">
        <f>_xlfn.DISPIMG("ID_DE620A1D839748E898E5E52B818A08F9",1)</f>
        <v>=DISPIMG("ID_DE620A1D839748E898E5E52B818A08F9",1)</v>
      </c>
      <c r="C3" s="50">
        <v>4505</v>
      </c>
      <c r="D3" s="51" t="s">
        <v>20</v>
      </c>
      <c r="E3" s="56" t="s">
        <v>21</v>
      </c>
      <c r="F3" s="56" t="s">
        <v>14</v>
      </c>
      <c r="G3" s="56" t="s">
        <v>15</v>
      </c>
      <c r="H3" s="56" t="s">
        <v>22</v>
      </c>
      <c r="I3" s="56" t="s">
        <v>23</v>
      </c>
      <c r="J3" s="56" t="s">
        <v>24</v>
      </c>
      <c r="K3" s="58" t="s">
        <v>25</v>
      </c>
    </row>
    <row r="4" ht="50" customHeight="1" spans="1:11">
      <c r="A4" s="49" t="s">
        <v>26</v>
      </c>
      <c r="B4" s="49" t="str">
        <f>_xlfn.DISPIMG("ID_A5D3EC8E53E74CCFADD83E35BFCC7A46",1)</f>
        <v>=DISPIMG("ID_A5D3EC8E53E74CCFADD83E35BFCC7A46",1)</v>
      </c>
      <c r="C4" s="50">
        <v>4505</v>
      </c>
      <c r="D4" s="51" t="s">
        <v>20</v>
      </c>
      <c r="E4" s="56" t="s">
        <v>21</v>
      </c>
      <c r="F4" s="56" t="s">
        <v>27</v>
      </c>
      <c r="G4" s="56" t="s">
        <v>15</v>
      </c>
      <c r="H4" s="56"/>
      <c r="I4" s="56" t="s">
        <v>28</v>
      </c>
      <c r="J4" s="56" t="s">
        <v>29</v>
      </c>
      <c r="K4" s="58" t="s">
        <v>30</v>
      </c>
    </row>
    <row r="5" ht="50" customHeight="1" spans="1:11">
      <c r="A5" s="49" t="s">
        <v>26</v>
      </c>
      <c r="B5" s="49"/>
      <c r="C5" s="50">
        <v>4464</v>
      </c>
      <c r="D5" s="51">
        <v>4464</v>
      </c>
      <c r="E5" s="56" t="s">
        <v>31</v>
      </c>
      <c r="F5" s="56" t="s">
        <v>27</v>
      </c>
      <c r="G5" s="56" t="s">
        <v>15</v>
      </c>
      <c r="H5" s="56"/>
      <c r="I5" s="56" t="s">
        <v>32</v>
      </c>
      <c r="J5" s="56" t="s">
        <v>33</v>
      </c>
      <c r="K5" s="58" t="s">
        <v>34</v>
      </c>
    </row>
    <row r="6" ht="50" customHeight="1" spans="1:11">
      <c r="A6" s="49" t="str">
        <f>_xlfn.DISPIMG("ID_8020300FD07B4B5F9BBE72DD1E5D1DC1",1)</f>
        <v>=DISPIMG("ID_8020300FD07B4B5F9BBE72DD1E5D1DC1",1)</v>
      </c>
      <c r="B6" s="49" t="str">
        <f>_xlfn.DISPIMG("ID_A20ABD1347E04130AB4F6000D8A30E40",1)</f>
        <v>=DISPIMG("ID_A20ABD1347E04130AB4F6000D8A30E40",1)</v>
      </c>
      <c r="C6" s="50">
        <v>4636</v>
      </c>
      <c r="D6" s="51" t="s">
        <v>35</v>
      </c>
      <c r="E6" s="56" t="s">
        <v>36</v>
      </c>
      <c r="F6" s="56" t="s">
        <v>27</v>
      </c>
      <c r="G6" s="56" t="s">
        <v>15</v>
      </c>
      <c r="H6" s="56" t="s">
        <v>37</v>
      </c>
      <c r="I6" s="56" t="s">
        <v>38</v>
      </c>
      <c r="J6" s="56" t="s">
        <v>39</v>
      </c>
      <c r="K6" s="58" t="s">
        <v>40</v>
      </c>
    </row>
    <row r="7" ht="50" customHeight="1" spans="1:11">
      <c r="A7" s="49" t="str">
        <f>_xlfn.DISPIMG("ID_99E557F3A41C4371B061D790050E88EE",1)</f>
        <v>=DISPIMG("ID_99E557F3A41C4371B061D790050E88EE",1)</v>
      </c>
      <c r="B7" s="49" t="str">
        <f>_xlfn.DISPIMG("ID_9EDB94378971452FA41168D642A4592D",1)</f>
        <v>=DISPIMG("ID_9EDB94378971452FA41168D642A4592D",1)</v>
      </c>
      <c r="C7" s="50">
        <v>4413</v>
      </c>
      <c r="D7" s="51" t="s">
        <v>41</v>
      </c>
      <c r="E7" s="56" t="s">
        <v>42</v>
      </c>
      <c r="F7" s="56" t="s">
        <v>27</v>
      </c>
      <c r="G7" s="56" t="s">
        <v>15</v>
      </c>
      <c r="H7" s="56" t="s">
        <v>43</v>
      </c>
      <c r="I7" s="56" t="s">
        <v>44</v>
      </c>
      <c r="J7" s="56" t="s">
        <v>45</v>
      </c>
      <c r="K7" s="58" t="s">
        <v>46</v>
      </c>
    </row>
    <row r="8" ht="50" customHeight="1" spans="1:12">
      <c r="A8" s="49" t="str">
        <f>_xlfn.DISPIMG("ID_CFD1FC3D21BC4B06BD3277D55FA24027",1)</f>
        <v>=DISPIMG("ID_CFD1FC3D21BC4B06BD3277D55FA24027",1)</v>
      </c>
      <c r="B8" s="49"/>
      <c r="C8" s="50">
        <v>4630</v>
      </c>
      <c r="D8" s="51" t="s">
        <v>47</v>
      </c>
      <c r="E8" s="56" t="s">
        <v>48</v>
      </c>
      <c r="F8" s="56" t="s">
        <v>14</v>
      </c>
      <c r="G8" s="56" t="s">
        <v>15</v>
      </c>
      <c r="H8" s="56"/>
      <c r="I8" s="56"/>
      <c r="J8" s="56" t="s">
        <v>49</v>
      </c>
      <c r="K8" s="58" t="s">
        <v>50</v>
      </c>
      <c r="L8" s="44" t="s">
        <v>51</v>
      </c>
    </row>
    <row r="9" ht="50" customHeight="1" spans="1:12">
      <c r="A9" s="49" t="str">
        <f>_xlfn.DISPIMG("ID_CD001309038340D3B55B3E9990339FC5",1)</f>
        <v>=DISPIMG("ID_CD001309038340D3B55B3E9990339FC5",1)</v>
      </c>
      <c r="B9" s="49"/>
      <c r="C9" s="50">
        <v>4630</v>
      </c>
      <c r="D9" s="51" t="s">
        <v>47</v>
      </c>
      <c r="E9" s="56" t="s">
        <v>48</v>
      </c>
      <c r="F9" s="56" t="s">
        <v>27</v>
      </c>
      <c r="G9" s="56" t="s">
        <v>15</v>
      </c>
      <c r="H9" s="56"/>
      <c r="I9" s="56"/>
      <c r="J9" s="56" t="s">
        <v>52</v>
      </c>
      <c r="K9" s="58" t="s">
        <v>53</v>
      </c>
      <c r="L9" s="44" t="s">
        <v>51</v>
      </c>
    </row>
    <row r="10" ht="50" customHeight="1" spans="1:12">
      <c r="A10" s="49"/>
      <c r="B10" s="49"/>
      <c r="C10" s="50">
        <v>4630</v>
      </c>
      <c r="D10" s="51" t="s">
        <v>47</v>
      </c>
      <c r="E10" s="56" t="s">
        <v>48</v>
      </c>
      <c r="F10" s="56" t="s">
        <v>54</v>
      </c>
      <c r="G10" s="56" t="s">
        <v>15</v>
      </c>
      <c r="H10" s="56"/>
      <c r="I10" s="56"/>
      <c r="J10" s="56" t="s">
        <v>55</v>
      </c>
      <c r="K10" s="58" t="s">
        <v>56</v>
      </c>
      <c r="L10" s="44" t="s">
        <v>51</v>
      </c>
    </row>
    <row r="11" ht="50" customHeight="1" spans="1:11">
      <c r="A11" s="49" t="str">
        <f>_xlfn.DISPIMG("ID_EE9AEE9E9ECE448C804B84E7C369BDFC",1)</f>
        <v>=DISPIMG("ID_EE9AEE9E9ECE448C804B84E7C369BDFC",1)</v>
      </c>
      <c r="B11" s="49"/>
      <c r="C11" s="50">
        <v>4757</v>
      </c>
      <c r="D11" s="51" t="s">
        <v>57</v>
      </c>
      <c r="E11" s="56" t="s">
        <v>58</v>
      </c>
      <c r="F11" s="56" t="s">
        <v>54</v>
      </c>
      <c r="G11" s="56" t="s">
        <v>15</v>
      </c>
      <c r="H11" s="56"/>
      <c r="I11" s="56" t="s">
        <v>59</v>
      </c>
      <c r="J11" s="56" t="s">
        <v>60</v>
      </c>
      <c r="K11" s="58" t="s">
        <v>61</v>
      </c>
    </row>
    <row r="12" ht="50" customHeight="1" spans="1:12">
      <c r="A12" s="49" t="str">
        <f>_xlfn.DISPIMG("ID_7AB1873DD388486A955850134992A7E6",1)</f>
        <v>=DISPIMG("ID_7AB1873DD388486A955850134992A7E6",1)</v>
      </c>
      <c r="B12" s="49"/>
      <c r="C12" s="50">
        <v>4605</v>
      </c>
      <c r="D12" s="51" t="s">
        <v>62</v>
      </c>
      <c r="E12" s="57" t="s">
        <v>63</v>
      </c>
      <c r="F12" s="58" t="s">
        <v>64</v>
      </c>
      <c r="G12" s="56" t="s">
        <v>15</v>
      </c>
      <c r="H12" s="56"/>
      <c r="I12" s="58" t="s">
        <v>65</v>
      </c>
      <c r="J12" s="57"/>
      <c r="K12" s="58"/>
      <c r="L12" s="44" t="s">
        <v>51</v>
      </c>
    </row>
    <row r="13" ht="50" customHeight="1" spans="1:11">
      <c r="A13" s="49" t="str">
        <f>_xlfn.DISPIMG("ID_270732654D6A454E9C177CE2087E0371",1)</f>
        <v>=DISPIMG("ID_270732654D6A454E9C177CE2087E0371",1)</v>
      </c>
      <c r="B13" s="49"/>
      <c r="C13" s="50">
        <v>4796</v>
      </c>
      <c r="D13" s="51">
        <v>4796</v>
      </c>
      <c r="E13" s="49"/>
      <c r="F13" s="50" t="s">
        <v>66</v>
      </c>
      <c r="G13" s="49"/>
      <c r="H13" s="49"/>
      <c r="I13" s="49"/>
      <c r="J13" s="49"/>
      <c r="K13" s="50"/>
    </row>
    <row r="14" ht="50" customHeight="1" spans="1:12">
      <c r="A14" s="49" t="str">
        <f>_xlfn.DISPIMG("ID_E69E972CB40340E8A3142F34AAA8EFCE",1)</f>
        <v>=DISPIMG("ID_E69E972CB40340E8A3142F34AAA8EFCE",1)</v>
      </c>
      <c r="B14" s="49" t="str">
        <f>_xlfn.DISPIMG("ID_E2E7062DFDD44E94A8CC5E2AD676BD03",1)</f>
        <v>=DISPIMG("ID_E2E7062DFDD44E94A8CC5E2AD676BD03",1)</v>
      </c>
      <c r="C14" s="50">
        <v>4561</v>
      </c>
      <c r="D14" s="51">
        <v>4561</v>
      </c>
      <c r="E14" s="56" t="s">
        <v>13</v>
      </c>
      <c r="F14" s="56" t="s">
        <v>67</v>
      </c>
      <c r="G14" s="56" t="s">
        <v>15</v>
      </c>
      <c r="H14" s="56" t="s">
        <v>68</v>
      </c>
      <c r="I14" s="56"/>
      <c r="J14" s="56" t="s">
        <v>69</v>
      </c>
      <c r="K14" s="58"/>
      <c r="L14" s="44" t="s">
        <v>51</v>
      </c>
    </row>
    <row r="15" ht="50" customHeight="1" spans="1:12">
      <c r="A15" s="52" t="str">
        <f>_xlfn.DISPIMG("ID_70BDD6FFDB944E17B3005A3EA793E884",1)</f>
        <v>=DISPIMG("ID_70BDD6FFDB944E17B3005A3EA793E884",1)</v>
      </c>
      <c r="B15" s="52"/>
      <c r="C15" s="21">
        <v>4561</v>
      </c>
      <c r="D15" s="53" t="s">
        <v>12</v>
      </c>
      <c r="E15" s="24" t="s">
        <v>13</v>
      </c>
      <c r="F15" s="24" t="s">
        <v>70</v>
      </c>
      <c r="G15" s="24" t="s">
        <v>15</v>
      </c>
      <c r="H15" s="24"/>
      <c r="I15" s="24" t="s">
        <v>71</v>
      </c>
      <c r="J15" s="24" t="s">
        <v>72</v>
      </c>
      <c r="K15" s="24" t="s">
        <v>73</v>
      </c>
      <c r="L15" s="44" t="s">
        <v>51</v>
      </c>
    </row>
    <row r="16" ht="50" customHeight="1" spans="1:11">
      <c r="A16" s="52" t="str">
        <f>_xlfn.DISPIMG("ID_3533D617C5E34C5BAC1869949E7F63ED",1)</f>
        <v>=DISPIMG("ID_3533D617C5E34C5BAC1869949E7F63ED",1)</v>
      </c>
      <c r="B16" s="52" t="str">
        <f>_xlfn.DISPIMG("ID_2C52663096FB41689F6A908ADC17F9DC",1)</f>
        <v>=DISPIMG("ID_2C52663096FB41689F6A908ADC17F9DC",1)</v>
      </c>
      <c r="C16" s="21">
        <v>4413</v>
      </c>
      <c r="D16" s="53" t="s">
        <v>41</v>
      </c>
      <c r="E16" s="24" t="s">
        <v>42</v>
      </c>
      <c r="F16" s="24" t="s">
        <v>14</v>
      </c>
      <c r="G16" s="24" t="s">
        <v>15</v>
      </c>
      <c r="H16" s="24" t="s">
        <v>74</v>
      </c>
      <c r="I16" s="24" t="s">
        <v>75</v>
      </c>
      <c r="J16" s="24" t="s">
        <v>76</v>
      </c>
      <c r="K16" s="12" t="s">
        <v>77</v>
      </c>
    </row>
    <row r="17" ht="50" customHeight="1" spans="1:11">
      <c r="A17" s="52" t="str">
        <f>_xlfn.DISPIMG("ID_DE995C4DBC8E41668077B950722332C7",1)</f>
        <v>=DISPIMG("ID_DE995C4DBC8E41668077B950722332C7",1)</v>
      </c>
      <c r="B17" s="52" t="str">
        <f>_xlfn.DISPIMG("ID_4878845093B542948EDB0333CDB2AB18",1)</f>
        <v>=DISPIMG("ID_4878845093B542948EDB0333CDB2AB18",1)</v>
      </c>
      <c r="C17" s="21">
        <v>4335</v>
      </c>
      <c r="D17" s="53">
        <v>4335</v>
      </c>
      <c r="E17" s="24" t="s">
        <v>78</v>
      </c>
      <c r="F17" s="24" t="s">
        <v>27</v>
      </c>
      <c r="G17" s="24" t="s">
        <v>15</v>
      </c>
      <c r="H17" s="24" t="s">
        <v>79</v>
      </c>
      <c r="I17" s="24" t="s">
        <v>80</v>
      </c>
      <c r="J17" s="24" t="s">
        <v>81</v>
      </c>
      <c r="K17" s="12" t="s">
        <v>82</v>
      </c>
    </row>
    <row r="18" ht="50" customHeight="1" spans="1:11">
      <c r="A18" s="52" t="str">
        <f>_xlfn.DISPIMG("ID_8E8E0DCC1CBC4C8AA7C7188E325982AB",1)</f>
        <v>=DISPIMG("ID_8E8E0DCC1CBC4C8AA7C7188E325982AB",1)</v>
      </c>
      <c r="B18" s="52"/>
      <c r="C18" s="21">
        <v>4610</v>
      </c>
      <c r="D18" s="53" t="s">
        <v>83</v>
      </c>
      <c r="E18" s="24" t="s">
        <v>84</v>
      </c>
      <c r="F18" s="24" t="s">
        <v>14</v>
      </c>
      <c r="G18" s="24" t="s">
        <v>15</v>
      </c>
      <c r="H18" s="24"/>
      <c r="I18" s="24" t="s">
        <v>85</v>
      </c>
      <c r="J18" s="24" t="s">
        <v>86</v>
      </c>
      <c r="K18" s="12" t="s">
        <v>87</v>
      </c>
    </row>
    <row r="19" ht="50" customHeight="1" spans="1:11">
      <c r="A19" s="52" t="str">
        <f>_xlfn.DISPIMG("ID_ABE23F7BAD43499790377F025DF60AA4",1)</f>
        <v>=DISPIMG("ID_ABE23F7BAD43499790377F025DF60AA4",1)</v>
      </c>
      <c r="B19" s="52"/>
      <c r="C19" s="21">
        <v>4503</v>
      </c>
      <c r="D19" s="53" t="s">
        <v>88</v>
      </c>
      <c r="E19" s="59" t="s">
        <v>89</v>
      </c>
      <c r="F19" s="24" t="s">
        <v>27</v>
      </c>
      <c r="G19" s="24" t="s">
        <v>15</v>
      </c>
      <c r="H19" s="24"/>
      <c r="I19" s="24" t="s">
        <v>90</v>
      </c>
      <c r="J19" s="24" t="s">
        <v>91</v>
      </c>
      <c r="K19" s="12" t="s">
        <v>92</v>
      </c>
    </row>
    <row r="20" ht="50" customHeight="1" spans="1:11">
      <c r="A20" s="52" t="str">
        <f>_xlfn.DISPIMG("ID_9AE15268F14E448AA8B5EC72BAEA1DF2",1)</f>
        <v>=DISPIMG("ID_9AE15268F14E448AA8B5EC72BAEA1DF2",1)</v>
      </c>
      <c r="B20" s="52"/>
      <c r="C20" s="21">
        <v>4794</v>
      </c>
      <c r="D20" s="53" t="s">
        <v>93</v>
      </c>
      <c r="E20" s="24" t="s">
        <v>94</v>
      </c>
      <c r="F20" s="24" t="s">
        <v>14</v>
      </c>
      <c r="G20" s="24" t="s">
        <v>15</v>
      </c>
      <c r="H20" s="24"/>
      <c r="I20" s="24" t="s">
        <v>95</v>
      </c>
      <c r="J20" s="24" t="s">
        <v>96</v>
      </c>
      <c r="K20" s="12" t="s">
        <v>97</v>
      </c>
    </row>
    <row r="21" ht="50" customHeight="1" spans="1:11">
      <c r="A21" s="52" t="str">
        <f>_xlfn.DISPIMG("ID_E9CC8F65B97742C18EBE6E989EB23D48",1)</f>
        <v>=DISPIMG("ID_E9CC8F65B97742C18EBE6E989EB23D48",1)</v>
      </c>
      <c r="B21" s="52"/>
      <c r="C21" s="21">
        <v>4794</v>
      </c>
      <c r="D21" s="53" t="s">
        <v>93</v>
      </c>
      <c r="E21" s="24" t="s">
        <v>94</v>
      </c>
      <c r="F21" s="24" t="s">
        <v>27</v>
      </c>
      <c r="G21" s="24" t="s">
        <v>15</v>
      </c>
      <c r="H21" s="24"/>
      <c r="I21" s="24" t="s">
        <v>98</v>
      </c>
      <c r="J21" s="24" t="s">
        <v>99</v>
      </c>
      <c r="K21" s="12" t="s">
        <v>100</v>
      </c>
    </row>
    <row r="22" ht="50" customHeight="1" spans="1:11">
      <c r="A22" s="52" t="str">
        <f>_xlfn.DISPIMG("ID_3E88E78EB34A4CDA9DBBEBB60FF916E3",1)</f>
        <v>=DISPIMG("ID_3E88E78EB34A4CDA9DBBEBB60FF916E3",1)</v>
      </c>
      <c r="B22" s="52"/>
      <c r="C22" s="21">
        <v>4794</v>
      </c>
      <c r="D22" s="53" t="s">
        <v>93</v>
      </c>
      <c r="E22" s="24" t="s">
        <v>94</v>
      </c>
      <c r="F22" s="24" t="s">
        <v>101</v>
      </c>
      <c r="G22" s="24" t="s">
        <v>15</v>
      </c>
      <c r="H22" s="24"/>
      <c r="I22" s="24" t="s">
        <v>102</v>
      </c>
      <c r="J22" s="24" t="s">
        <v>103</v>
      </c>
      <c r="K22" s="12" t="s">
        <v>104</v>
      </c>
    </row>
    <row r="23" ht="50" customHeight="1" spans="1:11">
      <c r="A23" s="52" t="str">
        <f>_xlfn.DISPIMG("ID_FC89C469BB254703BC0FC7F4854B7AFB",1)</f>
        <v>=DISPIMG("ID_FC89C469BB254703BC0FC7F4854B7AFB",1)</v>
      </c>
      <c r="B23" s="52"/>
      <c r="C23" s="21">
        <v>4794</v>
      </c>
      <c r="D23" s="53" t="s">
        <v>93</v>
      </c>
      <c r="E23" s="24" t="s">
        <v>94</v>
      </c>
      <c r="F23" s="24" t="s">
        <v>105</v>
      </c>
      <c r="G23" s="24" t="s">
        <v>15</v>
      </c>
      <c r="H23" s="24"/>
      <c r="I23" s="24" t="s">
        <v>106</v>
      </c>
      <c r="J23" s="24" t="s">
        <v>107</v>
      </c>
      <c r="K23" s="12" t="s">
        <v>108</v>
      </c>
    </row>
    <row r="24" ht="50" customHeight="1" spans="1:11">
      <c r="A24" s="52" t="str">
        <f>_xlfn.DISPIMG("ID_ECE5DDC587744E63818125A663741ECC",1)</f>
        <v>=DISPIMG("ID_ECE5DDC587744E63818125A663741ECC",1)</v>
      </c>
      <c r="B24" s="52" t="str">
        <f>_xlfn.DISPIMG("ID_B905C9BC4D6F4449BA28CE9D49E33E83",1)</f>
        <v>=DISPIMG("ID_B905C9BC4D6F4449BA28CE9D49E33E83",1)</v>
      </c>
      <c r="C24" s="21">
        <v>4660</v>
      </c>
      <c r="D24" s="53" t="s">
        <v>109</v>
      </c>
      <c r="E24" s="24" t="s">
        <v>110</v>
      </c>
      <c r="F24" s="24" t="s">
        <v>27</v>
      </c>
      <c r="G24" s="24" t="s">
        <v>15</v>
      </c>
      <c r="H24" s="24" t="s">
        <v>111</v>
      </c>
      <c r="I24" s="24" t="s">
        <v>112</v>
      </c>
      <c r="J24" s="24" t="s">
        <v>113</v>
      </c>
      <c r="K24" s="12" t="s">
        <v>114</v>
      </c>
    </row>
    <row r="25" ht="50" customHeight="1" spans="1:12">
      <c r="A25" s="52" t="str">
        <f>_xlfn.DISPIMG("ID_2CA6183455454535A8FF97082E91C7F6",1)</f>
        <v>=DISPIMG("ID_2CA6183455454535A8FF97082E91C7F6",1)</v>
      </c>
      <c r="B25" s="52" t="str">
        <f>_xlfn.DISPIMG("ID_710C194703C04622A225F31C4A012A24",1)</f>
        <v>=DISPIMG("ID_710C194703C04622A225F31C4A012A24",1)</v>
      </c>
      <c r="C25" s="21">
        <v>4564</v>
      </c>
      <c r="D25" s="53" t="s">
        <v>115</v>
      </c>
      <c r="E25" s="24" t="s">
        <v>116</v>
      </c>
      <c r="F25" s="24" t="s">
        <v>117</v>
      </c>
      <c r="G25" s="24" t="s">
        <v>15</v>
      </c>
      <c r="H25" s="24" t="s">
        <v>118</v>
      </c>
      <c r="I25" s="24"/>
      <c r="J25" s="24" t="s">
        <v>119</v>
      </c>
      <c r="K25" s="12"/>
      <c r="L25" s="44" t="s">
        <v>51</v>
      </c>
    </row>
    <row r="26" ht="50" customHeight="1" spans="1:12">
      <c r="A26" s="52"/>
      <c r="B26" s="52" t="str">
        <f>_xlfn.DISPIMG("ID_3312B8C1174F436AA369206EC0E82B5F",1)</f>
        <v>=DISPIMG("ID_3312B8C1174F436AA369206EC0E82B5F",1)</v>
      </c>
      <c r="C26" s="21">
        <v>4564</v>
      </c>
      <c r="D26" s="54" t="s">
        <v>115</v>
      </c>
      <c r="E26" s="24" t="s">
        <v>116</v>
      </c>
      <c r="F26" s="24" t="s">
        <v>27</v>
      </c>
      <c r="G26" s="24" t="s">
        <v>15</v>
      </c>
      <c r="H26" s="24" t="s">
        <v>120</v>
      </c>
      <c r="I26" s="24" t="s">
        <v>120</v>
      </c>
      <c r="J26" s="24" t="s">
        <v>121</v>
      </c>
      <c r="K26" s="12" t="s">
        <v>122</v>
      </c>
      <c r="L26" s="44" t="s">
        <v>51</v>
      </c>
    </row>
    <row r="27" ht="50" customHeight="1" spans="1:11">
      <c r="A27" s="52" t="str">
        <f>_xlfn.DISPIMG("ID_72D19708CA104155BE6DBFA84BA3C02B",1)</f>
        <v>=DISPIMG("ID_72D19708CA104155BE6DBFA84BA3C02B",1)</v>
      </c>
      <c r="B27" s="52"/>
      <c r="C27" s="21">
        <v>4658</v>
      </c>
      <c r="D27" s="53" t="s">
        <v>123</v>
      </c>
      <c r="E27" s="24" t="s">
        <v>124</v>
      </c>
      <c r="F27" s="24" t="s">
        <v>14</v>
      </c>
      <c r="G27" s="24" t="s">
        <v>15</v>
      </c>
      <c r="H27" s="24"/>
      <c r="I27" s="24" t="s">
        <v>125</v>
      </c>
      <c r="J27" s="24" t="s">
        <v>126</v>
      </c>
      <c r="K27" s="12" t="s">
        <v>127</v>
      </c>
    </row>
    <row r="28" ht="50" customHeight="1" spans="1:11">
      <c r="A28" s="52" t="str">
        <f>_xlfn.DISPIMG("ID_E524FE36F8B347ABADADAB74FDE375ED",1)</f>
        <v>=DISPIMG("ID_E524FE36F8B347ABADADAB74FDE375ED",1)</v>
      </c>
      <c r="B28" s="52"/>
      <c r="C28" s="21">
        <v>4658</v>
      </c>
      <c r="D28" s="53" t="s">
        <v>123</v>
      </c>
      <c r="E28" s="24" t="s">
        <v>124</v>
      </c>
      <c r="F28" s="24" t="s">
        <v>27</v>
      </c>
      <c r="G28" s="24" t="s">
        <v>15</v>
      </c>
      <c r="H28" s="24"/>
      <c r="I28" s="24" t="s">
        <v>128</v>
      </c>
      <c r="J28" s="24" t="s">
        <v>129</v>
      </c>
      <c r="K28" s="12" t="s">
        <v>130</v>
      </c>
    </row>
    <row r="29" ht="50" customHeight="1" spans="1:12">
      <c r="A29" s="52" t="str">
        <f>_xlfn.DISPIMG("ID_D06E6C0B97BA4A9AB3781B1B9AD8240B",1)</f>
        <v>=DISPIMG("ID_D06E6C0B97BA4A9AB3781B1B9AD8240B",1)</v>
      </c>
      <c r="B29" s="52"/>
      <c r="C29" s="21">
        <v>4757</v>
      </c>
      <c r="D29" s="53" t="s">
        <v>57</v>
      </c>
      <c r="E29" s="24" t="s">
        <v>58</v>
      </c>
      <c r="F29" s="24" t="s">
        <v>14</v>
      </c>
      <c r="G29" s="24" t="s">
        <v>15</v>
      </c>
      <c r="H29" s="24"/>
      <c r="I29" s="24" t="s">
        <v>131</v>
      </c>
      <c r="J29" s="24" t="s">
        <v>132</v>
      </c>
      <c r="K29" s="12" t="s">
        <v>133</v>
      </c>
      <c r="L29" s="44" t="s">
        <v>51</v>
      </c>
    </row>
    <row r="30" ht="50" customHeight="1" spans="1:11">
      <c r="A30" s="52" t="str">
        <f>_xlfn.DISPIMG("ID_05F4EF7205E04CB595A45AE56EB3F773",1)</f>
        <v>=DISPIMG("ID_05F4EF7205E04CB595A45AE56EB3F773",1)</v>
      </c>
      <c r="B30" s="52" t="str">
        <f>_xlfn.DISPIMG("ID_95BB21F9DB0E482F9E807B72CA38E97D",1)</f>
        <v>=DISPIMG("ID_95BB21F9DB0E482F9E807B72CA38E97D",1)</v>
      </c>
      <c r="C30" s="21">
        <v>4503</v>
      </c>
      <c r="D30" s="53" t="s">
        <v>88</v>
      </c>
      <c r="E30" s="24"/>
      <c r="F30" s="24" t="s">
        <v>27</v>
      </c>
      <c r="G30" s="24" t="s">
        <v>15</v>
      </c>
      <c r="H30" s="24" t="s">
        <v>134</v>
      </c>
      <c r="I30" s="24"/>
      <c r="J30" s="24" t="s">
        <v>91</v>
      </c>
      <c r="K30" s="12"/>
    </row>
    <row r="31" ht="50" customHeight="1" spans="1:11">
      <c r="A31" s="52" t="str">
        <f>_xlfn.DISPIMG("ID_482D124CF78346F7AB9C445EA14D2221",1)</f>
        <v>=DISPIMG("ID_482D124CF78346F7AB9C445EA14D2221",1)</v>
      </c>
      <c r="B31" s="52" t="str">
        <f>_xlfn.DISPIMG("ID_804991AE4C4B4394B69B3451CE455BC7",1)</f>
        <v>=DISPIMG("ID_804991AE4C4B4394B69B3451CE455BC7",1)</v>
      </c>
      <c r="C31" s="21">
        <v>4503</v>
      </c>
      <c r="D31" s="53" t="s">
        <v>88</v>
      </c>
      <c r="E31" s="24" t="s">
        <v>89</v>
      </c>
      <c r="F31" s="24" t="s">
        <v>14</v>
      </c>
      <c r="G31" s="24" t="s">
        <v>15</v>
      </c>
      <c r="H31" s="24" t="s">
        <v>135</v>
      </c>
      <c r="I31" s="24" t="s">
        <v>136</v>
      </c>
      <c r="J31" s="24" t="s">
        <v>137</v>
      </c>
      <c r="K31" s="12" t="s">
        <v>138</v>
      </c>
    </row>
    <row r="32" ht="50" customHeight="1" spans="1:11">
      <c r="A32" s="52" t="str">
        <f>_xlfn.DISPIMG("ID_9660420E52AE493DADD9DD738FCCA76F",1)</f>
        <v>=DISPIMG("ID_9660420E52AE493DADD9DD738FCCA76F",1)</v>
      </c>
      <c r="B32" s="52"/>
      <c r="C32" s="21"/>
      <c r="D32" s="53"/>
      <c r="E32" s="52"/>
      <c r="F32" s="52"/>
      <c r="G32" s="52"/>
      <c r="H32" s="52"/>
      <c r="I32" s="52"/>
      <c r="J32" s="52"/>
      <c r="K32" s="21" t="s">
        <v>139</v>
      </c>
    </row>
    <row r="33" ht="50" customHeight="1" spans="1:11">
      <c r="A33" s="52" t="str">
        <f>_xlfn.DISPIMG("ID_86DB3691F7924C3598E57ADE8ED7FBFA",1)</f>
        <v>=DISPIMG("ID_86DB3691F7924C3598E57ADE8ED7FBFA",1)</v>
      </c>
      <c r="B33" s="52"/>
      <c r="C33" s="21"/>
      <c r="D33" s="53"/>
      <c r="E33" s="52"/>
      <c r="F33" s="52"/>
      <c r="G33" s="52"/>
      <c r="H33" s="52"/>
      <c r="I33" s="52"/>
      <c r="J33" s="52"/>
      <c r="K33" s="21"/>
    </row>
    <row r="34" ht="50" customHeight="1" spans="1:11">
      <c r="A34" s="52" t="str">
        <f>_xlfn.DISPIMG("ID_30A9A706B60B448799041A3502F60EAE",1)</f>
        <v>=DISPIMG("ID_30A9A706B60B448799041A3502F60EAE",1)</v>
      </c>
      <c r="B34" s="52"/>
      <c r="C34" s="21"/>
      <c r="D34" s="53"/>
      <c r="E34" s="52"/>
      <c r="F34" s="52"/>
      <c r="G34" s="52"/>
      <c r="H34" s="52"/>
      <c r="I34" s="52"/>
      <c r="J34" s="52"/>
      <c r="K34" s="21"/>
    </row>
    <row r="35" ht="50" customHeight="1" spans="1:11">
      <c r="A35" s="52" t="str">
        <f>_xlfn.DISPIMG("ID_E984B2717C014088BB057AADEE1EB166",1)</f>
        <v>=DISPIMG("ID_E984B2717C014088BB057AADEE1EB166",1)</v>
      </c>
      <c r="B35" s="52"/>
      <c r="C35" s="21">
        <v>4600</v>
      </c>
      <c r="D35" s="53">
        <v>4600</v>
      </c>
      <c r="E35" s="52"/>
      <c r="F35" s="52"/>
      <c r="G35" s="52"/>
      <c r="H35" s="52"/>
      <c r="I35" s="52"/>
      <c r="J35" s="52"/>
      <c r="K35" s="21"/>
    </row>
    <row r="36" ht="50" customHeight="1"/>
  </sheetData>
  <pageMargins left="0.75" right="0.75" top="1" bottom="1" header="0.511805555555556" footer="0.511805555555556"/>
  <pageSetup paperSize="9" orientation="portrait"/>
  <headerFooter alignWithMargins="0" scaleWithDoc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5"/>
  <sheetViews>
    <sheetView tabSelected="1" workbookViewId="0">
      <pane ySplit="1" topLeftCell="A29" activePane="bottomLeft" state="frozen"/>
      <selection/>
      <selection pane="bottomLeft" activeCell="D33" sqref="D33"/>
    </sheetView>
  </sheetViews>
  <sheetFormatPr defaultColWidth="9" defaultRowHeight="50" customHeight="1"/>
  <cols>
    <col min="1" max="1" width="9" style="1"/>
    <col min="2" max="2" width="14.5803571428571" style="1" customWidth="1"/>
    <col min="3" max="3" width="12.0982142857143" style="1" customWidth="1"/>
    <col min="4" max="4" width="9.45535714285714" style="2" customWidth="1"/>
    <col min="5" max="5" width="15.5" style="3" customWidth="1"/>
    <col min="6" max="6" width="23.125" style="1" customWidth="1"/>
    <col min="7" max="7" width="15.5714285714286" style="4" customWidth="1"/>
    <col min="8" max="8" width="23.875" style="1" customWidth="1"/>
    <col min="9" max="9" width="16.6160714285714" style="5" customWidth="1"/>
    <col min="10" max="10" width="18.875" style="1" customWidth="1"/>
    <col min="11" max="11" width="20" style="1" customWidth="1"/>
    <col min="12" max="12" width="8.57142857142857" style="6" customWidth="1"/>
    <col min="13" max="13" width="9" style="7" customWidth="1"/>
    <col min="14" max="15" width="9" style="1" customWidth="1"/>
    <col min="17" max="17" width="12.625" style="1" customWidth="1"/>
    <col min="18" max="25" width="9" style="1" customWidth="1"/>
    <col min="26" max="16384" width="9" style="1"/>
  </cols>
  <sheetData>
    <row r="1" ht="61" customHeight="1" spans="1:15">
      <c r="A1" s="8" t="s">
        <v>1</v>
      </c>
      <c r="B1" s="9" t="s">
        <v>140</v>
      </c>
      <c r="C1" s="9" t="s">
        <v>141</v>
      </c>
      <c r="D1" s="10" t="s">
        <v>2</v>
      </c>
      <c r="E1" s="15" t="s">
        <v>142</v>
      </c>
      <c r="F1" s="16" t="s">
        <v>4</v>
      </c>
      <c r="G1" s="17" t="s">
        <v>5</v>
      </c>
      <c r="H1" s="16" t="s">
        <v>6</v>
      </c>
      <c r="I1" s="17" t="s">
        <v>8</v>
      </c>
      <c r="J1" s="16" t="s">
        <v>9</v>
      </c>
      <c r="K1" s="16" t="s">
        <v>10</v>
      </c>
      <c r="L1" s="26" t="s">
        <v>143</v>
      </c>
      <c r="M1" s="32" t="s">
        <v>144</v>
      </c>
      <c r="N1" s="33" t="s">
        <v>145</v>
      </c>
      <c r="O1" s="34" t="s">
        <v>146</v>
      </c>
    </row>
    <row r="2" customHeight="1" spans="1:15">
      <c r="A2" s="11"/>
      <c r="B2" s="12"/>
      <c r="C2" s="12"/>
      <c r="D2" s="13">
        <v>4794</v>
      </c>
      <c r="E2" s="18" t="s">
        <v>93</v>
      </c>
      <c r="F2" s="19" t="s">
        <v>94</v>
      </c>
      <c r="G2" s="20" t="s">
        <v>27</v>
      </c>
      <c r="H2" s="19" t="s">
        <v>15</v>
      </c>
      <c r="I2" s="27" t="s">
        <v>98</v>
      </c>
      <c r="J2" s="19" t="s">
        <v>99</v>
      </c>
      <c r="K2" s="21" t="s">
        <v>100</v>
      </c>
      <c r="L2" s="28">
        <v>3.5</v>
      </c>
      <c r="M2" s="35">
        <v>4.2</v>
      </c>
      <c r="N2" s="36" t="s">
        <v>147</v>
      </c>
      <c r="O2" s="12"/>
    </row>
    <row r="3" customHeight="1" spans="1:15">
      <c r="A3" s="11"/>
      <c r="B3" s="12"/>
      <c r="C3" s="12"/>
      <c r="D3" s="13">
        <v>4794</v>
      </c>
      <c r="E3" s="18" t="s">
        <v>93</v>
      </c>
      <c r="F3" s="19" t="s">
        <v>94</v>
      </c>
      <c r="G3" s="20" t="s">
        <v>14</v>
      </c>
      <c r="H3" s="19" t="s">
        <v>15</v>
      </c>
      <c r="I3" s="27" t="s">
        <v>95</v>
      </c>
      <c r="J3" s="19" t="s">
        <v>96</v>
      </c>
      <c r="K3" s="21" t="s">
        <v>97</v>
      </c>
      <c r="L3" s="28">
        <v>3.2</v>
      </c>
      <c r="M3" s="35">
        <v>3.6</v>
      </c>
      <c r="N3" s="36" t="s">
        <v>147</v>
      </c>
      <c r="O3" s="12"/>
    </row>
    <row r="4" customHeight="1" spans="1:15">
      <c r="A4" s="11"/>
      <c r="B4" s="12"/>
      <c r="C4" s="12"/>
      <c r="D4" s="13">
        <v>4794</v>
      </c>
      <c r="E4" s="18" t="s">
        <v>93</v>
      </c>
      <c r="F4" s="19" t="s">
        <v>94</v>
      </c>
      <c r="G4" s="20" t="s">
        <v>101</v>
      </c>
      <c r="H4" s="19" t="s">
        <v>15</v>
      </c>
      <c r="I4" s="27" t="s">
        <v>102</v>
      </c>
      <c r="J4" s="19" t="s">
        <v>103</v>
      </c>
      <c r="K4" s="21" t="s">
        <v>104</v>
      </c>
      <c r="L4" s="28">
        <v>2</v>
      </c>
      <c r="M4" s="35">
        <v>2.48</v>
      </c>
      <c r="N4" s="37" t="s">
        <v>148</v>
      </c>
      <c r="O4" s="12"/>
    </row>
    <row r="5" customHeight="1" spans="1:15">
      <c r="A5" s="11"/>
      <c r="B5" s="12"/>
      <c r="C5" s="12"/>
      <c r="D5" s="13">
        <v>4464</v>
      </c>
      <c r="E5" s="18">
        <v>4464</v>
      </c>
      <c r="F5" s="19" t="s">
        <v>31</v>
      </c>
      <c r="G5" s="20" t="s">
        <v>27</v>
      </c>
      <c r="H5" s="19" t="s">
        <v>15</v>
      </c>
      <c r="I5" s="27" t="s">
        <v>32</v>
      </c>
      <c r="J5" s="19" t="s">
        <v>33</v>
      </c>
      <c r="K5" s="21" t="s">
        <v>34</v>
      </c>
      <c r="L5" s="28">
        <v>1.8</v>
      </c>
      <c r="M5" s="35">
        <v>2.1</v>
      </c>
      <c r="N5" s="38" t="s">
        <v>149</v>
      </c>
      <c r="O5" s="12"/>
    </row>
    <row r="6" customHeight="1" spans="1:15">
      <c r="A6" s="11"/>
      <c r="B6" s="12"/>
      <c r="C6" s="12"/>
      <c r="D6" s="13">
        <v>4511</v>
      </c>
      <c r="E6" s="18" t="s">
        <v>150</v>
      </c>
      <c r="F6" s="21" t="s">
        <v>151</v>
      </c>
      <c r="G6" s="22" t="s">
        <v>67</v>
      </c>
      <c r="H6" s="19" t="s">
        <v>15</v>
      </c>
      <c r="I6" s="29" t="s">
        <v>152</v>
      </c>
      <c r="J6" s="21" t="s">
        <v>153</v>
      </c>
      <c r="K6" s="21"/>
      <c r="L6" s="28">
        <v>1.6</v>
      </c>
      <c r="M6" s="35">
        <v>2</v>
      </c>
      <c r="N6" s="37" t="s">
        <v>148</v>
      </c>
      <c r="O6" s="12"/>
    </row>
    <row r="7" customHeight="1" spans="1:15">
      <c r="A7" s="11"/>
      <c r="B7" s="12"/>
      <c r="C7" s="12"/>
      <c r="D7" s="13">
        <v>4610</v>
      </c>
      <c r="E7" s="18" t="s">
        <v>83</v>
      </c>
      <c r="F7" s="19" t="s">
        <v>84</v>
      </c>
      <c r="G7" s="20" t="s">
        <v>27</v>
      </c>
      <c r="H7" s="19" t="s">
        <v>15</v>
      </c>
      <c r="I7" s="27" t="s">
        <v>154</v>
      </c>
      <c r="J7" s="19" t="s">
        <v>155</v>
      </c>
      <c r="K7" s="21" t="s">
        <v>87</v>
      </c>
      <c r="L7" s="28">
        <v>1.6</v>
      </c>
      <c r="M7" s="35">
        <v>1.9</v>
      </c>
      <c r="N7" s="37" t="s">
        <v>148</v>
      </c>
      <c r="O7" s="12"/>
    </row>
    <row r="8" customHeight="1" spans="1:15">
      <c r="A8" s="11"/>
      <c r="B8" s="12"/>
      <c r="C8" s="12"/>
      <c r="D8" s="13">
        <v>4610</v>
      </c>
      <c r="E8" s="18" t="s">
        <v>83</v>
      </c>
      <c r="F8" s="19" t="s">
        <v>84</v>
      </c>
      <c r="G8" s="20" t="s">
        <v>14</v>
      </c>
      <c r="H8" s="19" t="s">
        <v>15</v>
      </c>
      <c r="I8" s="27" t="s">
        <v>85</v>
      </c>
      <c r="J8" s="19" t="s">
        <v>86</v>
      </c>
      <c r="K8" s="21" t="s">
        <v>87</v>
      </c>
      <c r="L8" s="28">
        <v>1.6</v>
      </c>
      <c r="M8" s="35">
        <v>1.9</v>
      </c>
      <c r="N8" s="37" t="s">
        <v>148</v>
      </c>
      <c r="O8" s="12"/>
    </row>
    <row r="9" customHeight="1" spans="1:15">
      <c r="A9" s="11"/>
      <c r="B9" s="12"/>
      <c r="C9" s="12"/>
      <c r="D9" s="13">
        <v>4658</v>
      </c>
      <c r="E9" s="18" t="s">
        <v>123</v>
      </c>
      <c r="F9" s="19" t="s">
        <v>124</v>
      </c>
      <c r="G9" s="20" t="s">
        <v>14</v>
      </c>
      <c r="H9" s="19" t="s">
        <v>15</v>
      </c>
      <c r="I9" s="27" t="s">
        <v>125</v>
      </c>
      <c r="J9" s="19" t="s">
        <v>126</v>
      </c>
      <c r="K9" s="21" t="s">
        <v>127</v>
      </c>
      <c r="L9" s="28">
        <v>1.6</v>
      </c>
      <c r="M9" s="35">
        <v>1.9</v>
      </c>
      <c r="N9" s="37" t="s">
        <v>148</v>
      </c>
      <c r="O9" s="39"/>
    </row>
    <row r="10" customHeight="1" spans="1:15">
      <c r="A10" s="11"/>
      <c r="B10" s="12"/>
      <c r="C10" s="12"/>
      <c r="D10" s="13">
        <v>4658</v>
      </c>
      <c r="E10" s="18" t="s">
        <v>123</v>
      </c>
      <c r="F10" s="19" t="s">
        <v>124</v>
      </c>
      <c r="G10" s="20" t="s">
        <v>27</v>
      </c>
      <c r="H10" s="19" t="s">
        <v>15</v>
      </c>
      <c r="I10" s="27" t="s">
        <v>128</v>
      </c>
      <c r="J10" s="19" t="s">
        <v>129</v>
      </c>
      <c r="K10" s="21" t="s">
        <v>130</v>
      </c>
      <c r="L10" s="28">
        <v>1.6</v>
      </c>
      <c r="M10" s="35">
        <v>1.9</v>
      </c>
      <c r="N10" s="37" t="s">
        <v>148</v>
      </c>
      <c r="O10" s="12"/>
    </row>
    <row r="11" customHeight="1" spans="1:15">
      <c r="A11" s="11"/>
      <c r="B11" s="12"/>
      <c r="C11" s="12"/>
      <c r="D11" s="13">
        <v>4636</v>
      </c>
      <c r="E11" s="18" t="s">
        <v>35</v>
      </c>
      <c r="F11" s="19" t="s">
        <v>36</v>
      </c>
      <c r="G11" s="20" t="s">
        <v>27</v>
      </c>
      <c r="H11" s="19" t="s">
        <v>15</v>
      </c>
      <c r="I11" s="27" t="s">
        <v>37</v>
      </c>
      <c r="J11" s="19" t="s">
        <v>39</v>
      </c>
      <c r="K11" s="21" t="s">
        <v>40</v>
      </c>
      <c r="L11" s="28">
        <v>1.6</v>
      </c>
      <c r="M11" s="35">
        <v>1.9</v>
      </c>
      <c r="N11" s="38" t="s">
        <v>149</v>
      </c>
      <c r="O11" s="12"/>
    </row>
    <row r="12" customHeight="1" spans="1:15">
      <c r="A12" s="11"/>
      <c r="B12" s="12"/>
      <c r="C12" s="12"/>
      <c r="D12" s="13">
        <v>4503</v>
      </c>
      <c r="E12" s="18" t="s">
        <v>88</v>
      </c>
      <c r="F12" s="19" t="s">
        <v>89</v>
      </c>
      <c r="G12" s="20" t="s">
        <v>27</v>
      </c>
      <c r="H12" s="19" t="s">
        <v>15</v>
      </c>
      <c r="I12" s="27" t="s">
        <v>90</v>
      </c>
      <c r="J12" s="19" t="s">
        <v>91</v>
      </c>
      <c r="K12" s="21" t="s">
        <v>92</v>
      </c>
      <c r="L12" s="28">
        <v>1.5</v>
      </c>
      <c r="M12" s="35">
        <v>1.8</v>
      </c>
      <c r="N12" s="37" t="s">
        <v>148</v>
      </c>
      <c r="O12" s="12"/>
    </row>
    <row r="13" customHeight="1" spans="1:15">
      <c r="A13" s="11"/>
      <c r="B13" s="12"/>
      <c r="C13" s="12"/>
      <c r="D13" s="13">
        <v>4413</v>
      </c>
      <c r="E13" s="18" t="s">
        <v>41</v>
      </c>
      <c r="F13" s="19" t="s">
        <v>42</v>
      </c>
      <c r="G13" s="20" t="s">
        <v>27</v>
      </c>
      <c r="H13" s="19" t="s">
        <v>15</v>
      </c>
      <c r="I13" s="27" t="s">
        <v>156</v>
      </c>
      <c r="J13" s="19" t="s">
        <v>45</v>
      </c>
      <c r="K13" s="21" t="s">
        <v>46</v>
      </c>
      <c r="L13" s="28">
        <v>1.5</v>
      </c>
      <c r="M13" s="35">
        <v>1.8</v>
      </c>
      <c r="N13" s="38" t="s">
        <v>149</v>
      </c>
      <c r="O13" s="12"/>
    </row>
    <row r="14" customHeight="1" spans="1:15">
      <c r="A14" s="11"/>
      <c r="B14" s="12"/>
      <c r="C14" s="12"/>
      <c r="D14" s="13">
        <v>4505</v>
      </c>
      <c r="E14" s="18" t="s">
        <v>20</v>
      </c>
      <c r="F14" s="19" t="s">
        <v>21</v>
      </c>
      <c r="G14" s="20" t="s">
        <v>27</v>
      </c>
      <c r="H14" s="19" t="s">
        <v>15</v>
      </c>
      <c r="I14" s="27" t="s">
        <v>28</v>
      </c>
      <c r="J14" s="19" t="s">
        <v>29</v>
      </c>
      <c r="K14" s="21" t="s">
        <v>30</v>
      </c>
      <c r="L14" s="28">
        <v>1.5</v>
      </c>
      <c r="M14" s="35">
        <v>1.8</v>
      </c>
      <c r="N14" s="38" t="s">
        <v>149</v>
      </c>
      <c r="O14" s="12"/>
    </row>
    <row r="15" customHeight="1" spans="1:15">
      <c r="A15" s="11"/>
      <c r="B15" s="12"/>
      <c r="C15" s="12"/>
      <c r="D15" s="13">
        <v>4505</v>
      </c>
      <c r="E15" s="18" t="s">
        <v>20</v>
      </c>
      <c r="F15" s="19" t="s">
        <v>21</v>
      </c>
      <c r="G15" s="20" t="s">
        <v>14</v>
      </c>
      <c r="H15" s="19" t="s">
        <v>15</v>
      </c>
      <c r="I15" s="27" t="s">
        <v>23</v>
      </c>
      <c r="J15" s="19" t="s">
        <v>24</v>
      </c>
      <c r="K15" s="21" t="s">
        <v>25</v>
      </c>
      <c r="L15" s="28">
        <v>1.5</v>
      </c>
      <c r="M15" s="35">
        <v>1.8</v>
      </c>
      <c r="N15" s="38" t="s">
        <v>149</v>
      </c>
      <c r="O15" s="12"/>
    </row>
    <row r="16" customHeight="1" spans="1:15">
      <c r="A16" s="11"/>
      <c r="B16" s="12"/>
      <c r="C16" s="12"/>
      <c r="D16" s="13">
        <v>4413</v>
      </c>
      <c r="E16" s="18" t="s">
        <v>41</v>
      </c>
      <c r="F16" s="19" t="s">
        <v>42</v>
      </c>
      <c r="G16" s="20" t="s">
        <v>14</v>
      </c>
      <c r="H16" s="19" t="s">
        <v>15</v>
      </c>
      <c r="I16" s="27" t="s">
        <v>75</v>
      </c>
      <c r="J16" s="19" t="s">
        <v>76</v>
      </c>
      <c r="K16" s="21" t="s">
        <v>77</v>
      </c>
      <c r="L16" s="28">
        <v>1.3</v>
      </c>
      <c r="M16" s="35">
        <v>1.7</v>
      </c>
      <c r="N16" s="37" t="s">
        <v>148</v>
      </c>
      <c r="O16" s="12"/>
    </row>
    <row r="17" customHeight="1" spans="1:15">
      <c r="A17" s="11"/>
      <c r="B17" s="12"/>
      <c r="C17" s="12"/>
      <c r="D17" s="13">
        <v>4660</v>
      </c>
      <c r="E17" s="18" t="s">
        <v>109</v>
      </c>
      <c r="F17" s="19" t="s">
        <v>110</v>
      </c>
      <c r="G17" s="20" t="s">
        <v>27</v>
      </c>
      <c r="H17" s="19" t="s">
        <v>15</v>
      </c>
      <c r="I17" s="27" t="s">
        <v>112</v>
      </c>
      <c r="J17" s="19" t="s">
        <v>113</v>
      </c>
      <c r="K17" s="21" t="s">
        <v>114</v>
      </c>
      <c r="L17" s="28">
        <v>1.3</v>
      </c>
      <c r="M17" s="35">
        <v>1.7</v>
      </c>
      <c r="N17" s="37" t="s">
        <v>148</v>
      </c>
      <c r="O17" s="12"/>
    </row>
    <row r="18" customHeight="1" spans="1:15">
      <c r="A18" s="11"/>
      <c r="B18" s="12"/>
      <c r="C18" s="12"/>
      <c r="D18" s="13">
        <v>4503</v>
      </c>
      <c r="E18" s="18" t="s">
        <v>88</v>
      </c>
      <c r="F18" s="19" t="s">
        <v>89</v>
      </c>
      <c r="G18" s="20" t="s">
        <v>14</v>
      </c>
      <c r="H18" s="19" t="s">
        <v>15</v>
      </c>
      <c r="I18" s="27" t="s">
        <v>157</v>
      </c>
      <c r="J18" s="19" t="s">
        <v>137</v>
      </c>
      <c r="K18" s="21" t="s">
        <v>138</v>
      </c>
      <c r="L18" s="28">
        <v>1</v>
      </c>
      <c r="M18" s="35">
        <v>1.5</v>
      </c>
      <c r="N18" s="37" t="s">
        <v>148</v>
      </c>
      <c r="O18" s="12"/>
    </row>
    <row r="19" customHeight="1" spans="1:15">
      <c r="A19" s="11"/>
      <c r="B19" s="12"/>
      <c r="C19" s="12"/>
      <c r="D19" s="13">
        <v>4560</v>
      </c>
      <c r="E19" s="18" t="s">
        <v>158</v>
      </c>
      <c r="F19" s="19" t="s">
        <v>159</v>
      </c>
      <c r="G19" s="22" t="s">
        <v>67</v>
      </c>
      <c r="H19" s="19" t="s">
        <v>15</v>
      </c>
      <c r="I19" s="29" t="s">
        <v>160</v>
      </c>
      <c r="J19" s="21" t="s">
        <v>161</v>
      </c>
      <c r="K19" s="21"/>
      <c r="L19" s="28">
        <v>1</v>
      </c>
      <c r="M19" s="35">
        <v>1.5</v>
      </c>
      <c r="N19" s="37" t="s">
        <v>148</v>
      </c>
      <c r="O19" s="12"/>
    </row>
    <row r="20" customHeight="1" spans="1:15">
      <c r="A20" s="11"/>
      <c r="B20" s="12"/>
      <c r="C20" s="12"/>
      <c r="D20" s="13">
        <v>4794</v>
      </c>
      <c r="E20" s="18" t="s">
        <v>93</v>
      </c>
      <c r="F20" s="19" t="s">
        <v>94</v>
      </c>
      <c r="G20" s="20" t="s">
        <v>105</v>
      </c>
      <c r="H20" s="19" t="s">
        <v>15</v>
      </c>
      <c r="I20" s="27" t="s">
        <v>106</v>
      </c>
      <c r="J20" s="19" t="s">
        <v>107</v>
      </c>
      <c r="K20" s="21" t="s">
        <v>108</v>
      </c>
      <c r="L20" s="28">
        <v>0.9</v>
      </c>
      <c r="M20" s="35">
        <v>1.25</v>
      </c>
      <c r="N20" s="37" t="s">
        <v>148</v>
      </c>
      <c r="O20" s="12"/>
    </row>
    <row r="21" customHeight="1" spans="1:15">
      <c r="A21" s="11" t="s">
        <v>162</v>
      </c>
      <c r="B21" s="12"/>
      <c r="C21" s="12"/>
      <c r="D21" s="13">
        <v>4796</v>
      </c>
      <c r="E21" s="18" t="s">
        <v>163</v>
      </c>
      <c r="F21" s="19" t="s">
        <v>164</v>
      </c>
      <c r="G21" s="22" t="s">
        <v>165</v>
      </c>
      <c r="H21" s="19" t="s">
        <v>15</v>
      </c>
      <c r="I21" s="29" t="s">
        <v>166</v>
      </c>
      <c r="J21" s="21" t="s">
        <v>163</v>
      </c>
      <c r="K21" s="21"/>
      <c r="L21" s="28">
        <v>0.55</v>
      </c>
      <c r="M21" s="35">
        <v>0.7</v>
      </c>
      <c r="N21" s="38" t="s">
        <v>149</v>
      </c>
      <c r="O21" s="12"/>
    </row>
    <row r="22" customHeight="1" spans="1:15">
      <c r="A22" s="11" t="s">
        <v>162</v>
      </c>
      <c r="B22" s="12"/>
      <c r="C22" s="12"/>
      <c r="D22" s="13">
        <v>4796</v>
      </c>
      <c r="E22" s="18" t="s">
        <v>163</v>
      </c>
      <c r="F22" s="19" t="s">
        <v>164</v>
      </c>
      <c r="G22" s="22" t="s">
        <v>167</v>
      </c>
      <c r="H22" s="19" t="s">
        <v>15</v>
      </c>
      <c r="I22" s="27" t="s">
        <v>168</v>
      </c>
      <c r="J22" s="21" t="s">
        <v>163</v>
      </c>
      <c r="K22" s="21"/>
      <c r="L22" s="28">
        <v>0.55</v>
      </c>
      <c r="M22" s="35">
        <v>0.7</v>
      </c>
      <c r="N22" s="38" t="s">
        <v>149</v>
      </c>
      <c r="O22" s="12"/>
    </row>
    <row r="23" customHeight="1" spans="1:15">
      <c r="A23" s="11"/>
      <c r="B23" s="12"/>
      <c r="C23" s="12"/>
      <c r="D23" s="13">
        <v>4600</v>
      </c>
      <c r="E23" s="18">
        <v>4600</v>
      </c>
      <c r="F23" s="21"/>
      <c r="G23" s="22"/>
      <c r="H23" s="19" t="s">
        <v>15</v>
      </c>
      <c r="I23" s="29"/>
      <c r="J23" s="21"/>
      <c r="K23" s="21"/>
      <c r="L23" s="30"/>
      <c r="M23" s="12"/>
      <c r="N23" s="38" t="s">
        <v>149</v>
      </c>
      <c r="O23" s="12"/>
    </row>
    <row r="24" customHeight="1" spans="1:15">
      <c r="A24" s="11"/>
      <c r="B24" s="12"/>
      <c r="C24" s="12"/>
      <c r="D24" s="13">
        <v>4757</v>
      </c>
      <c r="E24" s="18" t="s">
        <v>57</v>
      </c>
      <c r="F24" s="19" t="s">
        <v>58</v>
      </c>
      <c r="G24" s="20" t="s">
        <v>54</v>
      </c>
      <c r="H24" s="19" t="s">
        <v>15</v>
      </c>
      <c r="I24" s="27" t="s">
        <v>59</v>
      </c>
      <c r="J24" s="19" t="s">
        <v>60</v>
      </c>
      <c r="K24" s="21" t="s">
        <v>61</v>
      </c>
      <c r="L24" s="30"/>
      <c r="M24" s="12"/>
      <c r="N24" s="38" t="s">
        <v>149</v>
      </c>
      <c r="O24" s="12"/>
    </row>
    <row r="25" customHeight="1" spans="1:15">
      <c r="A25" s="11"/>
      <c r="B25" s="12"/>
      <c r="C25" s="12"/>
      <c r="D25" s="14">
        <v>4335</v>
      </c>
      <c r="E25" s="23">
        <v>4335</v>
      </c>
      <c r="F25" s="24" t="s">
        <v>78</v>
      </c>
      <c r="G25" s="20" t="s">
        <v>27</v>
      </c>
      <c r="H25" s="24" t="s">
        <v>15</v>
      </c>
      <c r="I25" s="20" t="s">
        <v>169</v>
      </c>
      <c r="J25" s="24" t="s">
        <v>81</v>
      </c>
      <c r="K25" s="12" t="s">
        <v>82</v>
      </c>
      <c r="L25" s="31"/>
      <c r="M25" s="12"/>
      <c r="N25" s="37" t="s">
        <v>148</v>
      </c>
      <c r="O25" s="12" t="s">
        <v>146</v>
      </c>
    </row>
    <row r="26" customHeight="1" spans="1:15">
      <c r="A26" s="11"/>
      <c r="B26" s="12"/>
      <c r="C26" s="12"/>
      <c r="D26" s="13">
        <v>4561</v>
      </c>
      <c r="E26" s="18">
        <v>4561</v>
      </c>
      <c r="F26" s="19" t="s">
        <v>13</v>
      </c>
      <c r="G26" s="20" t="s">
        <v>67</v>
      </c>
      <c r="H26" s="19" t="s">
        <v>15</v>
      </c>
      <c r="I26" s="27" t="s">
        <v>68</v>
      </c>
      <c r="J26" s="19" t="s">
        <v>69</v>
      </c>
      <c r="K26" s="21"/>
      <c r="L26" s="30"/>
      <c r="M26" s="12"/>
      <c r="N26" s="37" t="s">
        <v>148</v>
      </c>
      <c r="O26" s="12" t="s">
        <v>146</v>
      </c>
    </row>
    <row r="27" customHeight="1" spans="1:15">
      <c r="A27" s="11"/>
      <c r="B27" s="12"/>
      <c r="C27" s="12"/>
      <c r="D27" s="13">
        <v>4561</v>
      </c>
      <c r="E27" s="18">
        <v>4561</v>
      </c>
      <c r="F27" s="19" t="s">
        <v>13</v>
      </c>
      <c r="G27" s="20" t="s">
        <v>14</v>
      </c>
      <c r="H27" s="19" t="s">
        <v>15</v>
      </c>
      <c r="I27" s="27" t="s">
        <v>170</v>
      </c>
      <c r="J27" s="19" t="s">
        <v>18</v>
      </c>
      <c r="K27" s="21"/>
      <c r="L27" s="30"/>
      <c r="M27" s="12"/>
      <c r="N27" s="37" t="s">
        <v>148</v>
      </c>
      <c r="O27" s="12" t="s">
        <v>146</v>
      </c>
    </row>
    <row r="28" customHeight="1" spans="1:15">
      <c r="A28" s="11"/>
      <c r="B28" s="12"/>
      <c r="C28" s="12"/>
      <c r="D28" s="13">
        <v>4564</v>
      </c>
      <c r="E28" s="18" t="s">
        <v>115</v>
      </c>
      <c r="F28" s="19" t="s">
        <v>116</v>
      </c>
      <c r="G28" s="20" t="s">
        <v>117</v>
      </c>
      <c r="H28" s="19" t="s">
        <v>15</v>
      </c>
      <c r="I28" s="27" t="s">
        <v>118</v>
      </c>
      <c r="J28" s="19" t="s">
        <v>119</v>
      </c>
      <c r="K28" s="21"/>
      <c r="L28" s="30"/>
      <c r="M28" s="12"/>
      <c r="N28" s="37" t="s">
        <v>148</v>
      </c>
      <c r="O28" s="12" t="s">
        <v>146</v>
      </c>
    </row>
    <row r="29" customHeight="1" spans="1:15">
      <c r="A29" s="11"/>
      <c r="B29" s="12"/>
      <c r="C29" s="12"/>
      <c r="D29" s="13">
        <v>4564</v>
      </c>
      <c r="E29" s="25" t="s">
        <v>115</v>
      </c>
      <c r="F29" s="19" t="s">
        <v>116</v>
      </c>
      <c r="G29" s="20" t="s">
        <v>27</v>
      </c>
      <c r="H29" s="19" t="s">
        <v>15</v>
      </c>
      <c r="I29" s="27" t="s">
        <v>120</v>
      </c>
      <c r="J29" s="19" t="s">
        <v>121</v>
      </c>
      <c r="K29" s="21" t="s">
        <v>122</v>
      </c>
      <c r="L29" s="30"/>
      <c r="M29" s="12"/>
      <c r="N29" s="37" t="s">
        <v>148</v>
      </c>
      <c r="O29" s="12" t="s">
        <v>146</v>
      </c>
    </row>
    <row r="30" customHeight="1" spans="1:15">
      <c r="A30" s="11"/>
      <c r="B30" s="12"/>
      <c r="C30" s="12"/>
      <c r="D30" s="14">
        <v>4335</v>
      </c>
      <c r="E30" s="23">
        <v>4335</v>
      </c>
      <c r="F30" s="24" t="s">
        <v>78</v>
      </c>
      <c r="G30" s="20"/>
      <c r="H30" s="24" t="s">
        <v>15</v>
      </c>
      <c r="I30" s="20"/>
      <c r="J30" s="24" t="s">
        <v>81</v>
      </c>
      <c r="K30" s="12" t="s">
        <v>82</v>
      </c>
      <c r="L30" s="31"/>
      <c r="M30" s="12"/>
      <c r="N30" s="38" t="s">
        <v>149</v>
      </c>
      <c r="O30" s="12" t="s">
        <v>146</v>
      </c>
    </row>
    <row r="31" customHeight="1" spans="1:15">
      <c r="A31" s="11"/>
      <c r="B31" s="12"/>
      <c r="C31" s="12"/>
      <c r="D31" s="13">
        <v>4605</v>
      </c>
      <c r="E31" s="18" t="s">
        <v>62</v>
      </c>
      <c r="F31" s="21" t="s">
        <v>63</v>
      </c>
      <c r="G31" s="22" t="s">
        <v>66</v>
      </c>
      <c r="H31" s="19" t="s">
        <v>15</v>
      </c>
      <c r="I31" s="29" t="s">
        <v>65</v>
      </c>
      <c r="J31" s="21"/>
      <c r="K31" s="21"/>
      <c r="L31" s="30"/>
      <c r="M31" s="12"/>
      <c r="N31" s="38" t="s">
        <v>149</v>
      </c>
      <c r="O31" s="12" t="s">
        <v>146</v>
      </c>
    </row>
    <row r="32" customHeight="1" spans="1:15">
      <c r="A32" s="11"/>
      <c r="B32" s="12"/>
      <c r="C32" s="12"/>
      <c r="D32" s="13">
        <v>4630</v>
      </c>
      <c r="E32" s="18" t="s">
        <v>47</v>
      </c>
      <c r="F32" s="19" t="s">
        <v>48</v>
      </c>
      <c r="G32" s="20" t="s">
        <v>14</v>
      </c>
      <c r="H32" s="19" t="s">
        <v>15</v>
      </c>
      <c r="I32" s="27"/>
      <c r="J32" s="19" t="s">
        <v>49</v>
      </c>
      <c r="K32" s="21" t="s">
        <v>50</v>
      </c>
      <c r="L32" s="30"/>
      <c r="M32" s="12"/>
      <c r="N32" s="38" t="s">
        <v>149</v>
      </c>
      <c r="O32" s="12" t="s">
        <v>146</v>
      </c>
    </row>
    <row r="33" customHeight="1" spans="1:15">
      <c r="A33" s="11" t="s">
        <v>162</v>
      </c>
      <c r="B33" s="12"/>
      <c r="C33" s="12"/>
      <c r="D33" s="13">
        <v>4630</v>
      </c>
      <c r="E33" s="18" t="s">
        <v>47</v>
      </c>
      <c r="F33" s="19" t="s">
        <v>48</v>
      </c>
      <c r="G33" s="20" t="s">
        <v>171</v>
      </c>
      <c r="H33" s="19" t="s">
        <v>15</v>
      </c>
      <c r="I33" s="27"/>
      <c r="J33" s="19" t="s">
        <v>55</v>
      </c>
      <c r="K33" s="21" t="s">
        <v>56</v>
      </c>
      <c r="L33" s="30"/>
      <c r="M33" s="12"/>
      <c r="N33" s="38" t="s">
        <v>149</v>
      </c>
      <c r="O33" s="12" t="s">
        <v>146</v>
      </c>
    </row>
    <row r="34" customHeight="1" spans="1:15">
      <c r="A34" s="11" t="s">
        <v>162</v>
      </c>
      <c r="B34" s="12"/>
      <c r="C34" s="12"/>
      <c r="D34" s="13">
        <v>4630</v>
      </c>
      <c r="E34" s="18" t="s">
        <v>47</v>
      </c>
      <c r="F34" s="19" t="s">
        <v>48</v>
      </c>
      <c r="G34" s="20" t="s">
        <v>172</v>
      </c>
      <c r="H34" s="19" t="s">
        <v>15</v>
      </c>
      <c r="I34" s="27"/>
      <c r="J34" s="19" t="s">
        <v>55</v>
      </c>
      <c r="K34" s="21" t="s">
        <v>56</v>
      </c>
      <c r="L34" s="30"/>
      <c r="M34" s="12"/>
      <c r="N34" s="38" t="s">
        <v>149</v>
      </c>
      <c r="O34" s="12" t="s">
        <v>146</v>
      </c>
    </row>
    <row r="35" customHeight="1" spans="1:15">
      <c r="A35" s="11"/>
      <c r="B35" s="12"/>
      <c r="C35" s="12"/>
      <c r="D35" s="13">
        <v>4630</v>
      </c>
      <c r="E35" s="18" t="s">
        <v>47</v>
      </c>
      <c r="F35" s="19" t="s">
        <v>48</v>
      </c>
      <c r="G35" s="20" t="s">
        <v>27</v>
      </c>
      <c r="H35" s="19" t="s">
        <v>15</v>
      </c>
      <c r="I35" s="27"/>
      <c r="J35" s="19" t="s">
        <v>52</v>
      </c>
      <c r="K35" s="21" t="s">
        <v>53</v>
      </c>
      <c r="L35" s="30"/>
      <c r="M35" s="12"/>
      <c r="N35" s="36" t="s">
        <v>147</v>
      </c>
      <c r="O35" s="12" t="s">
        <v>146</v>
      </c>
    </row>
  </sheetData>
  <pageMargins left="0" right="0" top="0" bottom="0" header="0.511805555555556" footer="0.511805555555556"/>
  <pageSetup paperSize="9" orientation="portrait" horizontalDpi="600"/>
  <headerFooter alignWithMargins="0" scaleWithDoc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 scaleWithDoc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Office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已试样</vt:lpstr>
      <vt:lpstr>产品列表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何幸瑛</dc:creator>
  <cp:lastModifiedBy>mac</cp:lastModifiedBy>
  <dcterms:created xsi:type="dcterms:W3CDTF">2024-04-26T11:53:00Z</dcterms:created>
  <dcterms:modified xsi:type="dcterms:W3CDTF">2024-05-17T05:35:23Z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2052-6.7.1.8828</vt:lpwstr>
  </property>
  <property fmtid="{D5CDD505-2E9C-101B-9397-08002B2CF9AE}" pid="3" name="ICV">
    <vt:lpwstr>5576A805F440825F044E47662E5E1810_43</vt:lpwstr>
  </property>
</Properties>
</file>